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72.17.40.112\kenkyu\4.研究推進係\2.係員\02.戦略的研究推進経費（研究プロ、インセンティブ、若女外、成果公開）\R6\03_はばたく次世代_若手研究者支援事業\0_申請書等\"/>
    </mc:Choice>
  </mc:AlternateContent>
  <xr:revisionPtr revIDLastSave="0" documentId="8_{21683865-8F95-4AA1-A0E1-F6BC78E37776}" xr6:coauthVersionLast="47" xr6:coauthVersionMax="47" xr10:uidLastSave="{00000000-0000-0000-0000-000000000000}"/>
  <bookViews>
    <workbookView xWindow="-120" yWindow="-120" windowWidth="29040" windowHeight="15840" activeTab="1" xr2:uid="{00000000-000D-0000-FFFF-FFFF00000000}"/>
  </bookViews>
  <sheets>
    <sheet name="見積書(記入用）" sheetId="29" r:id="rId1"/>
    <sheet name="見積書（例）" sheetId="28" r:id="rId2"/>
    <sheet name="見積書（案）" sheetId="18" state="hidden" r:id="rId3"/>
    <sheet name="調査票" sheetId="24" state="hidden" r:id="rId4"/>
    <sheet name="歌　文学" sheetId="25" state="hidden" r:id="rId5"/>
    <sheet name="方言テキスト" sheetId="26" state="hidden" r:id="rId6"/>
    <sheet name="自然談話" sheetId="27" state="hidden" r:id="rId7"/>
    <sheet name="別紙_旅費内訳(調査票、歌教材、談話、テキスト" sheetId="21" state="hidden" r:id="rId8"/>
  </sheets>
  <definedNames>
    <definedName name="_xlnm.Print_Area" localSheetId="2">'見積書（案）'!$B$2:$O$55</definedName>
    <definedName name="_xlnm.Print_Area" localSheetId="0">'見積書(記入用）'!$B$2:$O$41</definedName>
    <definedName name="_xlnm.Print_Area" localSheetId="1">'見積書（例）'!$B$2:$O$41</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5" i="29" l="1"/>
  <c r="N38" i="29"/>
  <c r="N45" i="28"/>
  <c r="N36" i="29"/>
  <c r="N31" i="28"/>
  <c r="N33" i="28" s="1"/>
  <c r="N34" i="28"/>
  <c r="N36" i="28" s="1"/>
  <c r="N34" i="29"/>
  <c r="N31" i="29"/>
  <c r="N33" i="29" s="1"/>
  <c r="N21" i="29"/>
  <c r="N14" i="29"/>
  <c r="N13" i="29"/>
  <c r="N12" i="29"/>
  <c r="N16" i="29"/>
  <c r="N20" i="29"/>
  <c r="N29" i="29"/>
  <c r="N30" i="29" s="1"/>
  <c r="N27" i="29"/>
  <c r="N28" i="29" s="1"/>
  <c r="N24" i="29"/>
  <c r="N26" i="29" s="1"/>
  <c r="N18" i="29"/>
  <c r="N17" i="29"/>
  <c r="N16" i="28"/>
  <c r="N20" i="28"/>
  <c r="N17" i="28"/>
  <c r="N18" i="28"/>
  <c r="N12" i="28"/>
  <c r="N23" i="29" l="1"/>
  <c r="N15" i="29"/>
  <c r="N19" i="29"/>
  <c r="N24" i="28"/>
  <c r="N26" i="28" s="1"/>
  <c r="N27" i="28"/>
  <c r="N29" i="28"/>
  <c r="N30" i="28" s="1"/>
  <c r="L43" i="25"/>
  <c r="L43" i="24"/>
  <c r="N94" i="21"/>
  <c r="P94" i="21"/>
  <c r="Q94" i="21"/>
  <c r="O94" i="21"/>
  <c r="P94" i="27"/>
  <c r="R94" i="27"/>
  <c r="R94" i="26"/>
  <c r="M94" i="26"/>
  <c r="M94" i="25"/>
  <c r="N94" i="25"/>
  <c r="L43" i="21"/>
  <c r="L67" i="27"/>
  <c r="L89" i="27"/>
  <c r="Q94" i="27"/>
  <c r="O94" i="27"/>
  <c r="N94" i="27"/>
  <c r="M94" i="27"/>
  <c r="F94" i="27"/>
  <c r="L92" i="26"/>
  <c r="L84" i="26"/>
  <c r="L81" i="26"/>
  <c r="L79" i="26"/>
  <c r="L75" i="26"/>
  <c r="L24" i="26"/>
  <c r="Q94" i="26"/>
  <c r="P94" i="26"/>
  <c r="O94" i="26"/>
  <c r="N94" i="26"/>
  <c r="F94" i="26"/>
  <c r="L56" i="26"/>
  <c r="L13" i="26"/>
  <c r="R94" i="25"/>
  <c r="Q94" i="25"/>
  <c r="P94" i="25"/>
  <c r="O94" i="25"/>
  <c r="F94" i="25"/>
  <c r="L92" i="25"/>
  <c r="L89" i="25"/>
  <c r="L88" i="25"/>
  <c r="L84" i="25"/>
  <c r="L81" i="25"/>
  <c r="L79" i="25"/>
  <c r="L77" i="25"/>
  <c r="L76" i="25"/>
  <c r="L75" i="25"/>
  <c r="L72" i="25"/>
  <c r="L71" i="25"/>
  <c r="L70" i="25"/>
  <c r="L68" i="25"/>
  <c r="L67" i="25"/>
  <c r="L60" i="25"/>
  <c r="L59" i="25"/>
  <c r="L58" i="25"/>
  <c r="L57" i="25"/>
  <c r="L56" i="25"/>
  <c r="L55" i="25"/>
  <c r="L53" i="25"/>
  <c r="L51" i="25"/>
  <c r="L50" i="25"/>
  <c r="L49" i="25"/>
  <c r="L48" i="25"/>
  <c r="L47" i="25"/>
  <c r="L46" i="25"/>
  <c r="L45" i="25"/>
  <c r="L44" i="25"/>
  <c r="L42" i="25"/>
  <c r="L40" i="25"/>
  <c r="L38" i="25"/>
  <c r="L37" i="25"/>
  <c r="L32" i="25"/>
  <c r="L30" i="25"/>
  <c r="L29" i="25"/>
  <c r="L28" i="25"/>
  <c r="L27" i="25"/>
  <c r="L26" i="25"/>
  <c r="L25" i="25"/>
  <c r="L24" i="25"/>
  <c r="L19" i="25"/>
  <c r="L16" i="25"/>
  <c r="L15" i="25"/>
  <c r="L13" i="25"/>
  <c r="L12" i="25"/>
  <c r="L11" i="25"/>
  <c r="L7" i="25"/>
  <c r="L6" i="25"/>
  <c r="R94" i="24"/>
  <c r="Q94" i="24"/>
  <c r="P94" i="24"/>
  <c r="O94" i="24"/>
  <c r="N94" i="24"/>
  <c r="M94" i="24"/>
  <c r="F94" i="24"/>
  <c r="L92" i="24"/>
  <c r="L89" i="24"/>
  <c r="L88" i="24"/>
  <c r="L84" i="24"/>
  <c r="L81" i="24"/>
  <c r="L79" i="24"/>
  <c r="L77" i="24"/>
  <c r="L76" i="24"/>
  <c r="L75" i="24"/>
  <c r="L72" i="24"/>
  <c r="L71" i="24"/>
  <c r="L70" i="24"/>
  <c r="L68" i="24"/>
  <c r="L67" i="24"/>
  <c r="L60" i="24"/>
  <c r="L59" i="24"/>
  <c r="L58" i="24"/>
  <c r="L57" i="24"/>
  <c r="L56" i="24"/>
  <c r="L55" i="24"/>
  <c r="L53" i="24"/>
  <c r="L51" i="24"/>
  <c r="L50" i="24"/>
  <c r="L49" i="24"/>
  <c r="L48" i="24"/>
  <c r="L47" i="24"/>
  <c r="L46" i="24"/>
  <c r="L45" i="24"/>
  <c r="L44" i="24"/>
  <c r="L42" i="24"/>
  <c r="L40" i="24"/>
  <c r="L38" i="24"/>
  <c r="L37" i="24"/>
  <c r="L32" i="24"/>
  <c r="L30" i="24"/>
  <c r="L29" i="24"/>
  <c r="L28" i="24"/>
  <c r="L27" i="24"/>
  <c r="L26" i="24"/>
  <c r="L25" i="24"/>
  <c r="L24" i="24"/>
  <c r="L19" i="24"/>
  <c r="L16" i="24"/>
  <c r="L15" i="24"/>
  <c r="L13" i="24"/>
  <c r="L12" i="24"/>
  <c r="L11" i="24"/>
  <c r="L7" i="24"/>
  <c r="L6" i="24"/>
  <c r="R94" i="21"/>
  <c r="M94" i="21"/>
  <c r="F94" i="21"/>
  <c r="L92" i="21"/>
  <c r="L89" i="21"/>
  <c r="L88" i="21"/>
  <c r="L84" i="21"/>
  <c r="L81" i="21"/>
  <c r="L79" i="21"/>
  <c r="L77" i="21"/>
  <c r="L76" i="21"/>
  <c r="L75" i="21"/>
  <c r="L72" i="21"/>
  <c r="L71" i="21"/>
  <c r="L70" i="21"/>
  <c r="L68" i="21"/>
  <c r="L67" i="21"/>
  <c r="L60" i="21"/>
  <c r="L59" i="21"/>
  <c r="L58" i="21"/>
  <c r="L56" i="21"/>
  <c r="L55" i="21"/>
  <c r="L53" i="21"/>
  <c r="L51" i="21"/>
  <c r="L50" i="21"/>
  <c r="L49" i="21"/>
  <c r="L48" i="21"/>
  <c r="L47" i="21"/>
  <c r="L46" i="21"/>
  <c r="L45" i="21"/>
  <c r="L44" i="21"/>
  <c r="L42" i="21"/>
  <c r="L40" i="21"/>
  <c r="L38" i="21"/>
  <c r="L37" i="21"/>
  <c r="L32" i="21"/>
  <c r="L30" i="21"/>
  <c r="L29" i="21"/>
  <c r="L28" i="21"/>
  <c r="L27" i="21"/>
  <c r="L26" i="21"/>
  <c r="L25" i="21"/>
  <c r="L24" i="21"/>
  <c r="L19" i="21"/>
  <c r="L16" i="21"/>
  <c r="L15" i="21"/>
  <c r="L13" i="21"/>
  <c r="L12" i="21"/>
  <c r="L11" i="21"/>
  <c r="L7" i="21"/>
  <c r="L6" i="21"/>
  <c r="L48" i="18"/>
  <c r="L94" i="27"/>
  <c r="L93" i="25"/>
  <c r="L14" i="18"/>
  <c r="L42" i="18"/>
  <c r="L40" i="18"/>
  <c r="L38" i="18"/>
  <c r="L39" i="18" s="1"/>
  <c r="L36" i="18"/>
  <c r="L37" i="18" s="1"/>
  <c r="L32" i="18"/>
  <c r="L33" i="18"/>
  <c r="L31" i="18"/>
  <c r="L30" i="18"/>
  <c r="L29" i="18"/>
  <c r="L28" i="18"/>
  <c r="L27" i="18"/>
  <c r="L26" i="18"/>
  <c r="L21" i="18"/>
  <c r="L22" i="18"/>
  <c r="L23" i="18"/>
  <c r="L24" i="18"/>
  <c r="L20" i="18"/>
  <c r="L19" i="18"/>
  <c r="L17" i="18"/>
  <c r="L18" i="18"/>
  <c r="L16" i="18"/>
  <c r="L43" i="18"/>
  <c r="L12" i="18"/>
  <c r="L13" i="18"/>
  <c r="L15" i="18"/>
  <c r="L41" i="18"/>
  <c r="N39" i="29" l="1"/>
  <c r="N40" i="29" s="1"/>
  <c r="N28" i="28"/>
  <c r="L94" i="26"/>
  <c r="L25" i="18"/>
  <c r="L50" i="18" s="1"/>
  <c r="L94" i="24"/>
  <c r="L94" i="25"/>
  <c r="L35" i="18"/>
  <c r="L94" i="21"/>
  <c r="L93" i="26"/>
  <c r="L93" i="24"/>
  <c r="N23" i="28"/>
  <c r="N19" i="28"/>
  <c r="N15" i="28"/>
  <c r="N38" i="28" s="1"/>
  <c r="N39" i="28" l="1"/>
  <c r="N40" i="28" s="1"/>
  <c r="L51" i="18"/>
  <c r="L52" i="18" s="1"/>
  <c r="L53" i="18" l="1"/>
  <c r="L54" i="18" s="1"/>
  <c r="L59" i="18" s="1"/>
</calcChain>
</file>

<file path=xl/sharedStrings.xml><?xml version="1.0" encoding="utf-8"?>
<sst xmlns="http://schemas.openxmlformats.org/spreadsheetml/2006/main" count="2660" uniqueCount="423">
  <si>
    <t>別紙様式</t>
    <rPh sb="0" eb="4">
      <t>ベッシヨウシキ</t>
    </rPh>
    <phoneticPr fontId="2"/>
  </si>
  <si>
    <t>経費見積もり</t>
    <rPh sb="0" eb="4">
      <t>ケイヒミツ</t>
    </rPh>
    <phoneticPr fontId="2"/>
  </si>
  <si>
    <t>　　　年　　　月　　　日</t>
    <rPh sb="3" eb="4">
      <t>ネン</t>
    </rPh>
    <rPh sb="7" eb="8">
      <t>ガツ</t>
    </rPh>
    <rPh sb="11" eb="12">
      <t>ニチ</t>
    </rPh>
    <phoneticPr fontId="2"/>
  </si>
  <si>
    <t>費目</t>
    <rPh sb="0" eb="2">
      <t>ヒモク</t>
    </rPh>
    <phoneticPr fontId="4"/>
  </si>
  <si>
    <t>目的
(選択）</t>
    <rPh sb="0" eb="2">
      <t>モクテキ</t>
    </rPh>
    <rPh sb="4" eb="6">
      <t>センタク</t>
    </rPh>
    <phoneticPr fontId="2"/>
  </si>
  <si>
    <t>種別</t>
    <rPh sb="0" eb="2">
      <t>シュベツ</t>
    </rPh>
    <phoneticPr fontId="2"/>
  </si>
  <si>
    <t>内容</t>
    <rPh sb="0" eb="2">
      <t>ナイヨウ</t>
    </rPh>
    <phoneticPr fontId="4"/>
  </si>
  <si>
    <t>単価
（円）</t>
    <rPh sb="0" eb="2">
      <t>タンカ</t>
    </rPh>
    <rPh sb="4" eb="5">
      <t>エン</t>
    </rPh>
    <phoneticPr fontId="2"/>
  </si>
  <si>
    <t>乗数①
（単位）</t>
    <rPh sb="0" eb="2">
      <t>ジョウスウ</t>
    </rPh>
    <phoneticPr fontId="2"/>
  </si>
  <si>
    <t>乗数②
（単位）</t>
    <rPh sb="0" eb="2">
      <t>ジョウスウ</t>
    </rPh>
    <phoneticPr fontId="2"/>
  </si>
  <si>
    <t>乗数③
（単位）</t>
    <rPh sb="0" eb="2">
      <t>ジョウスウ</t>
    </rPh>
    <phoneticPr fontId="2"/>
  </si>
  <si>
    <t>金額</t>
    <rPh sb="0" eb="2">
      <t>キンガク</t>
    </rPh>
    <phoneticPr fontId="4"/>
  </si>
  <si>
    <t>備考</t>
    <rPh sb="0" eb="2">
      <t>ビコウ</t>
    </rPh>
    <phoneticPr fontId="2"/>
  </si>
  <si>
    <t>人件費</t>
    <rPh sb="0" eb="3">
      <t>ジンケンヒ</t>
    </rPh>
    <phoneticPr fontId="4"/>
  </si>
  <si>
    <t>賃金</t>
    <rPh sb="0" eb="2">
      <t>チンギン</t>
    </rPh>
    <phoneticPr fontId="2"/>
  </si>
  <si>
    <t>種別計</t>
    <rPh sb="0" eb="2">
      <t>シュベツ</t>
    </rPh>
    <rPh sb="2" eb="3">
      <t>ケイ</t>
    </rPh>
    <phoneticPr fontId="2"/>
  </si>
  <si>
    <t>事業費</t>
    <rPh sb="0" eb="3">
      <t>ジギョウヒ</t>
    </rPh>
    <phoneticPr fontId="2"/>
  </si>
  <si>
    <t>謝金</t>
    <rPh sb="0" eb="2">
      <t>シャキン</t>
    </rPh>
    <phoneticPr fontId="2"/>
  </si>
  <si>
    <t>役務費</t>
    <rPh sb="0" eb="3">
      <t>エキムヒ</t>
    </rPh>
    <phoneticPr fontId="2"/>
  </si>
  <si>
    <t>借損料</t>
    <rPh sb="0" eb="3">
      <t>シャクソンリョウ</t>
    </rPh>
    <phoneticPr fontId="2"/>
  </si>
  <si>
    <t>消耗品費</t>
    <rPh sb="0" eb="4">
      <t>ショウモウヒンヒ</t>
    </rPh>
    <phoneticPr fontId="2"/>
  </si>
  <si>
    <t>通信
運搬費</t>
    <rPh sb="0" eb="2">
      <t>ツウシン</t>
    </rPh>
    <rPh sb="3" eb="5">
      <t>ウンパン</t>
    </rPh>
    <rPh sb="5" eb="6">
      <t>ヒ</t>
    </rPh>
    <phoneticPr fontId="2"/>
  </si>
  <si>
    <t>旅費</t>
    <rPh sb="0" eb="2">
      <t>リョヒ</t>
    </rPh>
    <phoneticPr fontId="2"/>
  </si>
  <si>
    <t>その他</t>
    <rPh sb="2" eb="3">
      <t>ホカ</t>
    </rPh>
    <phoneticPr fontId="2"/>
  </si>
  <si>
    <t>(a)</t>
    <phoneticPr fontId="2"/>
  </si>
  <si>
    <t>小計</t>
    <rPh sb="0" eb="2">
      <t>ショウケイ</t>
    </rPh>
    <phoneticPr fontId="2"/>
  </si>
  <si>
    <t>　消費税相当額</t>
    <rPh sb="1" eb="4">
      <t>ショウヒゼイ</t>
    </rPh>
    <rPh sb="4" eb="7">
      <t>ソウトウガク</t>
    </rPh>
    <phoneticPr fontId="2"/>
  </si>
  <si>
    <t>総計</t>
    <rPh sb="0" eb="2">
      <t>ソウケイ</t>
    </rPh>
    <phoneticPr fontId="2"/>
  </si>
  <si>
    <t>上限</t>
    <rPh sb="0" eb="2">
      <t>ジョウゲン</t>
    </rPh>
    <phoneticPr fontId="2"/>
  </si>
  <si>
    <t>円</t>
    <rPh sb="0" eb="1">
      <t>エン</t>
    </rPh>
    <phoneticPr fontId="2"/>
  </si>
  <si>
    <t>差額</t>
    <rPh sb="0" eb="2">
      <t>サガク</t>
    </rPh>
    <phoneticPr fontId="2"/>
  </si>
  <si>
    <t>例：技術補佐員</t>
    <rPh sb="0" eb="1">
      <t>レイ</t>
    </rPh>
    <rPh sb="2" eb="7">
      <t>ギジュツホサイン</t>
    </rPh>
    <phoneticPr fontId="4"/>
  </si>
  <si>
    <t>人</t>
    <rPh sb="0" eb="1">
      <t>ニン</t>
    </rPh>
    <phoneticPr fontId="2"/>
  </si>
  <si>
    <t>時間</t>
    <rPh sb="0" eb="2">
      <t>ジカン</t>
    </rPh>
    <phoneticPr fontId="2"/>
  </si>
  <si>
    <t>月</t>
    <rPh sb="0" eb="1">
      <t>ツキ</t>
    </rPh>
    <phoneticPr fontId="2"/>
  </si>
  <si>
    <t>・実験補助</t>
    <rPh sb="1" eb="5">
      <t>ジッケンホジョ</t>
    </rPh>
    <phoneticPr fontId="2"/>
  </si>
  <si>
    <t>例：○○技術相談</t>
    <rPh sb="0" eb="1">
      <t>レイ</t>
    </rPh>
    <rPh sb="4" eb="6">
      <t>ギジュツ</t>
    </rPh>
    <rPh sb="6" eb="8">
      <t>ソウダン</t>
    </rPh>
    <phoneticPr fontId="4"/>
  </si>
  <si>
    <t>回</t>
    <rPh sb="0" eb="1">
      <t>カイ</t>
    </rPh>
    <phoneticPr fontId="2"/>
  </si>
  <si>
    <t>例：システム構築・改修</t>
    <rPh sb="0" eb="1">
      <t>レイ</t>
    </rPh>
    <rPh sb="6" eb="8">
      <t>コウチク</t>
    </rPh>
    <rPh sb="9" eb="11">
      <t>カイシュウ</t>
    </rPh>
    <phoneticPr fontId="2"/>
  </si>
  <si>
    <t>式</t>
    <rPh sb="0" eb="1">
      <t>シキ</t>
    </rPh>
    <phoneticPr fontId="2"/>
  </si>
  <si>
    <t>（c）外注</t>
    <rPh sb="3" eb="5">
      <t>ガイチュウ</t>
    </rPh>
    <phoneticPr fontId="2"/>
  </si>
  <si>
    <t>例：レンタカー借料</t>
    <rPh sb="0" eb="1">
      <t>レイ</t>
    </rPh>
    <rPh sb="7" eb="9">
      <t>シャクリョウ</t>
    </rPh>
    <phoneticPr fontId="4"/>
  </si>
  <si>
    <t>日</t>
    <rPh sb="0" eb="1">
      <t>ニチ</t>
    </rPh>
    <phoneticPr fontId="2"/>
  </si>
  <si>
    <t>地点</t>
    <rPh sb="0" eb="2">
      <t>チテン</t>
    </rPh>
    <phoneticPr fontId="2"/>
  </si>
  <si>
    <t>離島調査時</t>
    <rPh sb="0" eb="2">
      <t>リトウ</t>
    </rPh>
    <rPh sb="2" eb="5">
      <t>チョウサジ</t>
    </rPh>
    <phoneticPr fontId="2"/>
  </si>
  <si>
    <t>例：消耗品</t>
    <rPh sb="0" eb="1">
      <t>レイ</t>
    </rPh>
    <rPh sb="2" eb="4">
      <t>ショウモウ</t>
    </rPh>
    <rPh sb="4" eb="5">
      <t>ヒン</t>
    </rPh>
    <phoneticPr fontId="4"/>
  </si>
  <si>
    <t>SDカード、クリアファイル等</t>
    <rPh sb="13" eb="14">
      <t>トウ</t>
    </rPh>
    <phoneticPr fontId="2"/>
  </si>
  <si>
    <t>例：調査票の送料</t>
    <rPh sb="0" eb="1">
      <t>レイ</t>
    </rPh>
    <rPh sb="2" eb="5">
      <t>チョウサヒョウ</t>
    </rPh>
    <rPh sb="6" eb="8">
      <t>ソウリョウ</t>
    </rPh>
    <phoneticPr fontId="4"/>
  </si>
  <si>
    <t>返信を含む</t>
    <phoneticPr fontId="2"/>
  </si>
  <si>
    <t>例：○○学会参加・発表</t>
    <rPh sb="0" eb="1">
      <t>レイ</t>
    </rPh>
    <rPh sb="4" eb="6">
      <t>ガッカイ</t>
    </rPh>
    <rPh sb="6" eb="8">
      <t>サンカ</t>
    </rPh>
    <rPh sb="9" eb="11">
      <t>ハッピョウ</t>
    </rPh>
    <phoneticPr fontId="7"/>
  </si>
  <si>
    <t>例：論文投稿料</t>
    <rPh sb="0" eb="1">
      <t>レイ</t>
    </rPh>
    <rPh sb="2" eb="7">
      <t>ロンブントウコウリョウ</t>
    </rPh>
    <phoneticPr fontId="2"/>
  </si>
  <si>
    <t>沖縄県知事　殿</t>
    <rPh sb="0" eb="3">
      <t>オキナワケン</t>
    </rPh>
    <rPh sb="3" eb="5">
      <t>チジ</t>
    </rPh>
    <rPh sb="6" eb="7">
      <t>トノ</t>
    </rPh>
    <phoneticPr fontId="2"/>
  </si>
  <si>
    <t>しまくとぅばアーカイブ業務委託　見積書（案）</t>
    <rPh sb="11" eb="13">
      <t>ギョウム</t>
    </rPh>
    <rPh sb="13" eb="15">
      <t>イタク</t>
    </rPh>
    <rPh sb="16" eb="19">
      <t>ミツモリショ</t>
    </rPh>
    <rPh sb="20" eb="21">
      <t>アン</t>
    </rPh>
    <phoneticPr fontId="2"/>
  </si>
  <si>
    <t>令和４年　月　日</t>
    <rPh sb="0" eb="2">
      <t>レイワ</t>
    </rPh>
    <rPh sb="3" eb="4">
      <t>ネン</t>
    </rPh>
    <rPh sb="5" eb="6">
      <t>ガツ</t>
    </rPh>
    <rPh sb="7" eb="8">
      <t>ニチ</t>
    </rPh>
    <phoneticPr fontId="2"/>
  </si>
  <si>
    <t>国立大学法人琉球大学</t>
    <rPh sb="0" eb="2">
      <t>コクリツ</t>
    </rPh>
    <rPh sb="2" eb="4">
      <t>ダイガク</t>
    </rPh>
    <rPh sb="4" eb="6">
      <t>ホウジン</t>
    </rPh>
    <rPh sb="6" eb="8">
      <t>リュウキュウ</t>
    </rPh>
    <rPh sb="8" eb="10">
      <t>ダイガク</t>
    </rPh>
    <phoneticPr fontId="2"/>
  </si>
  <si>
    <t>学長　　西田　睦</t>
    <rPh sb="0" eb="2">
      <t>ガクチョウ</t>
    </rPh>
    <rPh sb="4" eb="6">
      <t>ニシダ</t>
    </rPh>
    <rPh sb="7" eb="8">
      <t>ムツミ</t>
    </rPh>
    <phoneticPr fontId="2"/>
  </si>
  <si>
    <t>経費区分</t>
    <rPh sb="0" eb="2">
      <t>ケイヒ</t>
    </rPh>
    <rPh sb="2" eb="4">
      <t>クブン</t>
    </rPh>
    <phoneticPr fontId="4"/>
  </si>
  <si>
    <t>　賃金</t>
    <rPh sb="1" eb="3">
      <t>チンギン</t>
    </rPh>
    <phoneticPr fontId="4"/>
  </si>
  <si>
    <t>委託研究員</t>
    <rPh sb="0" eb="2">
      <t>イタク</t>
    </rPh>
    <rPh sb="2" eb="4">
      <t>ケンキュウ</t>
    </rPh>
    <rPh sb="4" eb="5">
      <t>イン</t>
    </rPh>
    <phoneticPr fontId="4"/>
  </si>
  <si>
    <t>・事業総括
・金額は受託者の規程による</t>
    <rPh sb="1" eb="3">
      <t>ジギョウ</t>
    </rPh>
    <rPh sb="3" eb="5">
      <t>ソウカツ</t>
    </rPh>
    <phoneticPr fontId="2"/>
  </si>
  <si>
    <t>研究補佐員</t>
    <rPh sb="0" eb="2">
      <t>ケ</t>
    </rPh>
    <rPh sb="2" eb="5">
      <t>ホサイン</t>
    </rPh>
    <phoneticPr fontId="4"/>
  </si>
  <si>
    <t>・スポットで調査実施
・金額は受託者の規程による</t>
    <phoneticPr fontId="2"/>
  </si>
  <si>
    <t>臨時雇用</t>
    <rPh sb="0" eb="2">
      <t>リンジ</t>
    </rPh>
    <rPh sb="2" eb="4">
      <t>コヨウ</t>
    </rPh>
    <phoneticPr fontId="2"/>
  </si>
  <si>
    <t>・資料整理</t>
    <rPh sb="1" eb="3">
      <t>シリョウ</t>
    </rPh>
    <rPh sb="3" eb="5">
      <t>セイリ</t>
    </rPh>
    <phoneticPr fontId="2"/>
  </si>
  <si>
    <t>費目計</t>
    <rPh sb="0" eb="2">
      <t>ヒモク</t>
    </rPh>
    <rPh sb="2" eb="3">
      <t>ケイ</t>
    </rPh>
    <phoneticPr fontId="2"/>
  </si>
  <si>
    <t>　諸謝金</t>
    <rPh sb="1" eb="4">
      <t>ショシャキン</t>
    </rPh>
    <phoneticPr fontId="2"/>
  </si>
  <si>
    <t>成果報告　文法調査票</t>
    <rPh sb="5" eb="7">
      <t>ブンポウ</t>
    </rPh>
    <rPh sb="7" eb="10">
      <t>チョウサヒョウ</t>
    </rPh>
    <phoneticPr fontId="4"/>
  </si>
  <si>
    <t>成果報告　歌</t>
    <rPh sb="0" eb="2">
      <t>セイカ</t>
    </rPh>
    <rPh sb="2" eb="4">
      <t>ホウコク</t>
    </rPh>
    <rPh sb="5" eb="6">
      <t>ウタ</t>
    </rPh>
    <phoneticPr fontId="4"/>
  </si>
  <si>
    <t>成果報告　文学的文章</t>
    <rPh sb="0" eb="2">
      <t>セイカ</t>
    </rPh>
    <rPh sb="2" eb="4">
      <t>ホウコク</t>
    </rPh>
    <rPh sb="5" eb="8">
      <t>ブンガクテキ</t>
    </rPh>
    <rPh sb="8" eb="10">
      <t>ブンショウ</t>
    </rPh>
    <phoneticPr fontId="4"/>
  </si>
  <si>
    <t>成果報告　教材ひな型</t>
    <rPh sb="0" eb="2">
      <t>セイカ</t>
    </rPh>
    <rPh sb="2" eb="4">
      <t>ホウコク</t>
    </rPh>
    <rPh sb="5" eb="7">
      <t>キョウザイ</t>
    </rPh>
    <rPh sb="9" eb="10">
      <t>ガタ</t>
    </rPh>
    <phoneticPr fontId="2"/>
  </si>
  <si>
    <t>３セット</t>
    <phoneticPr fontId="2"/>
  </si>
  <si>
    <t>成果報告　自然談話</t>
    <rPh sb="0" eb="2">
      <t>セイカ</t>
    </rPh>
    <rPh sb="2" eb="4">
      <t>ホウコク</t>
    </rPh>
    <phoneticPr fontId="4"/>
  </si>
  <si>
    <t>録音データ貼付　調査票</t>
    <rPh sb="0" eb="2">
      <t>ロクオン</t>
    </rPh>
    <rPh sb="5" eb="6">
      <t>ハ</t>
    </rPh>
    <rPh sb="6" eb="7">
      <t>ツ</t>
    </rPh>
    <rPh sb="8" eb="11">
      <t>チョウサヒョウ</t>
    </rPh>
    <phoneticPr fontId="4"/>
  </si>
  <si>
    <r>
      <t>録音データ貼付　歌</t>
    </r>
    <r>
      <rPr>
        <sz val="11"/>
        <color rgb="FFFF0000"/>
        <rFont val="ＭＳ Ｐ明朝"/>
        <family val="1"/>
        <charset val="128"/>
      </rPr>
      <t/>
    </r>
    <rPh sb="8" eb="9">
      <t>ウタ</t>
    </rPh>
    <phoneticPr fontId="4"/>
  </si>
  <si>
    <r>
      <t>録音データ貼付　文学的文章</t>
    </r>
    <r>
      <rPr>
        <sz val="11"/>
        <color rgb="FFFF0000"/>
        <rFont val="ＭＳ Ｐ明朝"/>
        <family val="1"/>
        <charset val="128"/>
      </rPr>
      <t/>
    </r>
    <rPh sb="0" eb="2">
      <t>ロクオン</t>
    </rPh>
    <rPh sb="5" eb="7">
      <t>チョウフ</t>
    </rPh>
    <rPh sb="8" eb="11">
      <t>ブンガクテキ</t>
    </rPh>
    <rPh sb="11" eb="13">
      <t>ブンショウ</t>
    </rPh>
    <phoneticPr fontId="2"/>
  </si>
  <si>
    <r>
      <t>録音データ貼付　自然談話</t>
    </r>
    <r>
      <rPr>
        <sz val="11"/>
        <color rgb="FFFF0000"/>
        <rFont val="ＭＳ Ｐ明朝"/>
        <family val="1"/>
        <charset val="128"/>
      </rPr>
      <t/>
    </r>
    <rPh sb="8" eb="10">
      <t>シゼン</t>
    </rPh>
    <phoneticPr fontId="2"/>
  </si>
  <si>
    <t>　委託料</t>
    <rPh sb="1" eb="4">
      <t>イタクリョウ</t>
    </rPh>
    <phoneticPr fontId="4"/>
  </si>
  <si>
    <r>
      <t>収録　歌（歌い手）</t>
    </r>
    <r>
      <rPr>
        <sz val="11"/>
        <color rgb="FFFF0000"/>
        <rFont val="ＭＳ Ｐ明朝"/>
        <family val="1"/>
        <charset val="128"/>
      </rPr>
      <t/>
    </r>
    <rPh sb="0" eb="2">
      <t>シュウロク</t>
    </rPh>
    <rPh sb="5" eb="6">
      <t>ウタ</t>
    </rPh>
    <rPh sb="7" eb="8">
      <t>テ</t>
    </rPh>
    <phoneticPr fontId="2"/>
  </si>
  <si>
    <t>【確認①】委託料にて記載の内容について、本学では雑役務に該当する内容かと思われるのですが、県の方では委託料として算出しているのでしょうか。
※本委託業務についての事務的取扱要領で、このように処理することになっている場合は、その旨お知らせ願います。
→本件においては事務的取扱要領は定めていませんので、当該内容が外注により実施するものか否かにより判断されるところと思います。</t>
    <rPh sb="1" eb="3">
      <t>カクニン</t>
    </rPh>
    <rPh sb="5" eb="8">
      <t>イタクリョウ</t>
    </rPh>
    <rPh sb="10" eb="12">
      <t>キサイ</t>
    </rPh>
    <rPh sb="13" eb="15">
      <t>ナイヨウ</t>
    </rPh>
    <rPh sb="20" eb="22">
      <t>ホンガク</t>
    </rPh>
    <rPh sb="24" eb="27">
      <t>ザツエキム</t>
    </rPh>
    <rPh sb="28" eb="30">
      <t>ガイトウ</t>
    </rPh>
    <rPh sb="32" eb="34">
      <t>ナイヨウ</t>
    </rPh>
    <rPh sb="36" eb="37">
      <t>オモ</t>
    </rPh>
    <rPh sb="45" eb="46">
      <t>ケン</t>
    </rPh>
    <rPh sb="47" eb="48">
      <t>ホウ</t>
    </rPh>
    <rPh sb="50" eb="53">
      <t>イタクリョウ</t>
    </rPh>
    <rPh sb="56" eb="58">
      <t>サンシュツ</t>
    </rPh>
    <rPh sb="71" eb="76">
      <t>ホンイタクギョウム</t>
    </rPh>
    <rPh sb="81" eb="84">
      <t>ジムテキ</t>
    </rPh>
    <rPh sb="84" eb="85">
      <t>ト</t>
    </rPh>
    <rPh sb="85" eb="86">
      <t>アツカ</t>
    </rPh>
    <rPh sb="86" eb="88">
      <t>ヨウリョウ</t>
    </rPh>
    <rPh sb="95" eb="97">
      <t>ショリ</t>
    </rPh>
    <rPh sb="107" eb="109">
      <t>バアイ</t>
    </rPh>
    <rPh sb="113" eb="114">
      <t>ムネ</t>
    </rPh>
    <rPh sb="115" eb="116">
      <t>シ</t>
    </rPh>
    <rPh sb="118" eb="119">
      <t>ネガ</t>
    </rPh>
    <rPh sb="125" eb="127">
      <t>ホンケン</t>
    </rPh>
    <rPh sb="132" eb="135">
      <t>ジムテキ</t>
    </rPh>
    <rPh sb="135" eb="136">
      <t>ト</t>
    </rPh>
    <rPh sb="136" eb="137">
      <t>アツカ</t>
    </rPh>
    <rPh sb="137" eb="139">
      <t>ヨウリョウ</t>
    </rPh>
    <rPh sb="140" eb="141">
      <t>サダ</t>
    </rPh>
    <rPh sb="150" eb="152">
      <t>トウガイ</t>
    </rPh>
    <rPh sb="152" eb="154">
      <t>ナイヨウ</t>
    </rPh>
    <rPh sb="155" eb="157">
      <t>ガイチュウ</t>
    </rPh>
    <rPh sb="160" eb="162">
      <t>ジッシ</t>
    </rPh>
    <rPh sb="167" eb="168">
      <t>イナ</t>
    </rPh>
    <rPh sb="172" eb="174">
      <t>ハンダン</t>
    </rPh>
    <rPh sb="181" eb="182">
      <t>オモ</t>
    </rPh>
    <phoneticPr fontId="2"/>
  </si>
  <si>
    <r>
      <t>収録　歌（伴奏）</t>
    </r>
    <r>
      <rPr>
        <sz val="11"/>
        <color rgb="FFFF0000"/>
        <rFont val="ＭＳ Ｐ明朝"/>
        <family val="1"/>
        <charset val="128"/>
      </rPr>
      <t/>
    </r>
    <rPh sb="3" eb="4">
      <t>ウタ</t>
    </rPh>
    <rPh sb="5" eb="7">
      <t>バンソウ</t>
    </rPh>
    <phoneticPr fontId="2"/>
  </si>
  <si>
    <t>収録　歌（録音者）</t>
    <rPh sb="0" eb="2">
      <t>シュウロク</t>
    </rPh>
    <rPh sb="3" eb="4">
      <t>ウタ</t>
    </rPh>
    <rPh sb="5" eb="7">
      <t>ロクオン</t>
    </rPh>
    <rPh sb="7" eb="8">
      <t>シャ</t>
    </rPh>
    <phoneticPr fontId="2"/>
  </si>
  <si>
    <r>
      <t>収録　文学的文章（朗読）</t>
    </r>
    <r>
      <rPr>
        <sz val="11"/>
        <color rgb="FFFF0000"/>
        <rFont val="ＭＳ Ｐ明朝"/>
        <family val="1"/>
        <charset val="128"/>
      </rPr>
      <t/>
    </r>
    <rPh sb="0" eb="2">
      <t>シュウロク</t>
    </rPh>
    <rPh sb="3" eb="8">
      <t>ブンガクテキブンショウ</t>
    </rPh>
    <rPh sb="9" eb="11">
      <t>ロウドク</t>
    </rPh>
    <phoneticPr fontId="2"/>
  </si>
  <si>
    <t>収録　文学的文章（録音者）</t>
    <rPh sb="0" eb="2">
      <t>シュウロク</t>
    </rPh>
    <rPh sb="3" eb="5">
      <t>ブンガク</t>
    </rPh>
    <rPh sb="5" eb="6">
      <t>テキ</t>
    </rPh>
    <rPh sb="6" eb="8">
      <t>ブンショウ</t>
    </rPh>
    <rPh sb="9" eb="11">
      <t>ロクオン</t>
    </rPh>
    <rPh sb="11" eb="12">
      <t>シャ</t>
    </rPh>
    <phoneticPr fontId="2"/>
  </si>
  <si>
    <t>収録　自然談話（映像）</t>
    <rPh sb="0" eb="2">
      <t>シュウロク</t>
    </rPh>
    <phoneticPr fontId="2"/>
  </si>
  <si>
    <t>必要では？</t>
    <rPh sb="0" eb="2">
      <t>ヒツヨウ</t>
    </rPh>
    <phoneticPr fontId="2"/>
  </si>
  <si>
    <r>
      <t>収録　自然談話（音声）</t>
    </r>
    <r>
      <rPr>
        <sz val="11"/>
        <color rgb="FFFF0000"/>
        <rFont val="ＭＳ Ｐ明朝"/>
        <family val="1"/>
        <charset val="128"/>
      </rPr>
      <t/>
    </r>
    <rPh sb="0" eb="2">
      <t>シュウロク</t>
    </rPh>
    <rPh sb="3" eb="5">
      <t>シゼン</t>
    </rPh>
    <rPh sb="5" eb="7">
      <t>ダンワ</t>
    </rPh>
    <phoneticPr fontId="2"/>
  </si>
  <si>
    <t>編集　自然談話編集</t>
    <rPh sb="0" eb="2">
      <t>ヘンシュウ</t>
    </rPh>
    <phoneticPr fontId="2"/>
  </si>
  <si>
    <t>システム構築</t>
    <rPh sb="4" eb="6">
      <t>コウチク</t>
    </rPh>
    <phoneticPr fontId="2"/>
  </si>
  <si>
    <t>一式</t>
    <rPh sb="0" eb="2">
      <t>イッシキ</t>
    </rPh>
    <phoneticPr fontId="2"/>
  </si>
  <si>
    <t>（★）</t>
    <phoneticPr fontId="2"/>
  </si>
  <si>
    <t>　借損料</t>
    <rPh sb="1" eb="4">
      <t>シャクソンリョウ</t>
    </rPh>
    <phoneticPr fontId="4"/>
  </si>
  <si>
    <t>レンタカー借料</t>
    <rPh sb="5" eb="7">
      <t>シャクリョウ</t>
    </rPh>
    <phoneticPr fontId="4"/>
  </si>
  <si>
    <t>　消耗品費</t>
    <rPh sb="1" eb="3">
      <t>ショウモウ</t>
    </rPh>
    <rPh sb="3" eb="4">
      <t>ヒン</t>
    </rPh>
    <rPh sb="4" eb="5">
      <t>ヒ</t>
    </rPh>
    <phoneticPr fontId="4"/>
  </si>
  <si>
    <t>消耗品</t>
    <rPh sb="0" eb="2">
      <t>ショウモウ</t>
    </rPh>
    <rPh sb="2" eb="3">
      <t>ヒン</t>
    </rPh>
    <phoneticPr fontId="4"/>
  </si>
  <si>
    <t>枚</t>
    <rPh sb="0" eb="1">
      <t>マイ</t>
    </rPh>
    <phoneticPr fontId="2"/>
  </si>
  <si>
    <t>録音用SDカード等</t>
    <rPh sb="8" eb="9">
      <t>トウ</t>
    </rPh>
    <phoneticPr fontId="2"/>
  </si>
  <si>
    <t>　通信運搬費</t>
    <rPh sb="1" eb="3">
      <t>ツウシン</t>
    </rPh>
    <rPh sb="3" eb="5">
      <t>ウンパン</t>
    </rPh>
    <rPh sb="5" eb="6">
      <t>ヒ</t>
    </rPh>
    <phoneticPr fontId="4"/>
  </si>
  <si>
    <t>調査票、消耗品等送料</t>
    <rPh sb="0" eb="3">
      <t>チョウサヒョウ</t>
    </rPh>
    <rPh sb="4" eb="7">
      <t>ショウモウヒン</t>
    </rPh>
    <rPh sb="7" eb="8">
      <t>ナド</t>
    </rPh>
    <rPh sb="8" eb="10">
      <t>ソウリョウ</t>
    </rPh>
    <phoneticPr fontId="4"/>
  </si>
  <si>
    <t>　雑役務費</t>
    <rPh sb="1" eb="2">
      <t>ザツ</t>
    </rPh>
    <rPh sb="2" eb="5">
      <t>エキムヒ</t>
    </rPh>
    <phoneticPr fontId="4"/>
  </si>
  <si>
    <t>PCR検査受診費</t>
    <rPh sb="0" eb="5">
      <t>pcrケンサ</t>
    </rPh>
    <rPh sb="5" eb="7">
      <t>ジュシン</t>
    </rPh>
    <rPh sb="7" eb="8">
      <t>ヒ</t>
    </rPh>
    <phoneticPr fontId="4"/>
  </si>
  <si>
    <t>　旅費</t>
    <rPh sb="1" eb="3">
      <t>リョヒ</t>
    </rPh>
    <phoneticPr fontId="2"/>
  </si>
  <si>
    <t>文法調査票　44地点</t>
    <rPh sb="0" eb="2">
      <t>ブンポウ</t>
    </rPh>
    <rPh sb="2" eb="5">
      <t>チョウサヒョウ</t>
    </rPh>
    <rPh sb="8" eb="10">
      <t>チテン</t>
    </rPh>
    <phoneticPr fontId="7"/>
  </si>
  <si>
    <t>歌・文学的作品調査 49地点</t>
    <rPh sb="0" eb="1">
      <t>ウタ</t>
    </rPh>
    <rPh sb="2" eb="5">
      <t>ブンガクテキ</t>
    </rPh>
    <rPh sb="5" eb="7">
      <t>サクヒン</t>
    </rPh>
    <rPh sb="7" eb="9">
      <t>チョウサ</t>
    </rPh>
    <rPh sb="12" eb="14">
      <t>チテン</t>
    </rPh>
    <phoneticPr fontId="7"/>
  </si>
  <si>
    <t>教科書用調査　9地点</t>
    <rPh sb="0" eb="3">
      <t>キョウカショ</t>
    </rPh>
    <rPh sb="3" eb="4">
      <t>ヨウ</t>
    </rPh>
    <rPh sb="4" eb="6">
      <t>チョウサ</t>
    </rPh>
    <rPh sb="8" eb="10">
      <t>チテン</t>
    </rPh>
    <phoneticPr fontId="7"/>
  </si>
  <si>
    <t>談話調査録音　2地点</t>
    <rPh sb="0" eb="2">
      <t>ダンワ</t>
    </rPh>
    <rPh sb="2" eb="4">
      <t>チョウサ</t>
    </rPh>
    <rPh sb="4" eb="6">
      <t>ロクオン</t>
    </rPh>
    <rPh sb="8" eb="10">
      <t>チテン</t>
    </rPh>
    <phoneticPr fontId="7"/>
  </si>
  <si>
    <t>　事業費計</t>
    <rPh sb="1" eb="4">
      <t>ジギョウヒ</t>
    </rPh>
    <rPh sb="4" eb="5">
      <t>ケイ</t>
    </rPh>
    <phoneticPr fontId="2"/>
  </si>
  <si>
    <t>　一般管理費</t>
    <rPh sb="1" eb="6">
      <t>イッパンカンリヒ</t>
    </rPh>
    <phoneticPr fontId="2"/>
  </si>
  <si>
    <t>(b=（a-★）×10％以内)</t>
    <rPh sb="12" eb="14">
      <t>イナイ</t>
    </rPh>
    <phoneticPr fontId="2"/>
  </si>
  <si>
    <t>←10％「以内」につき、事業費計ではみ出た部分は一般管理費を減額</t>
    <rPh sb="5" eb="7">
      <t>イナイ</t>
    </rPh>
    <rPh sb="12" eb="15">
      <t>ジギョウヒ</t>
    </rPh>
    <rPh sb="15" eb="16">
      <t>ケイ</t>
    </rPh>
    <rPh sb="19" eb="20">
      <t>デ</t>
    </rPh>
    <rPh sb="21" eb="23">
      <t>ブブン</t>
    </rPh>
    <rPh sb="24" eb="26">
      <t>イッパン</t>
    </rPh>
    <rPh sb="26" eb="29">
      <t>カンリヒ</t>
    </rPh>
    <rPh sb="30" eb="32">
      <t>ゲンガク</t>
    </rPh>
    <phoneticPr fontId="2"/>
  </si>
  <si>
    <t>(c=a+b)</t>
    <phoneticPr fontId="2"/>
  </si>
  <si>
    <t>【確認②】この場合、一般管理費については、精算払いの際は、年％で算出することになりますでしょうか。
→実績報告における再委託費を除いた額の10％以内にさえなっていれば、問題ありません。</t>
    <rPh sb="1" eb="3">
      <t>カクニン</t>
    </rPh>
    <rPh sb="7" eb="9">
      <t>バアイ</t>
    </rPh>
    <rPh sb="10" eb="15">
      <t>イッパンカンリヒ</t>
    </rPh>
    <rPh sb="21" eb="24">
      <t>セイサンバラ</t>
    </rPh>
    <rPh sb="26" eb="27">
      <t>サイ</t>
    </rPh>
    <rPh sb="29" eb="31">
      <t>ネンパーセント</t>
    </rPh>
    <rPh sb="32" eb="34">
      <t>サンシュツ</t>
    </rPh>
    <rPh sb="51" eb="53">
      <t>ジッセキ</t>
    </rPh>
    <rPh sb="53" eb="55">
      <t>ホウコク</t>
    </rPh>
    <rPh sb="59" eb="62">
      <t>サイイタク</t>
    </rPh>
    <rPh sb="62" eb="63">
      <t>ヒ</t>
    </rPh>
    <rPh sb="64" eb="65">
      <t>ノゾ</t>
    </rPh>
    <rPh sb="67" eb="68">
      <t>ガク</t>
    </rPh>
    <rPh sb="72" eb="74">
      <t>イナイ</t>
    </rPh>
    <rPh sb="84" eb="86">
      <t>モンダイ</t>
    </rPh>
    <phoneticPr fontId="2"/>
  </si>
  <si>
    <t>(d=c×10％)</t>
    <phoneticPr fontId="2"/>
  </si>
  <si>
    <t>(e=c+d)</t>
    <phoneticPr fontId="2"/>
  </si>
  <si>
    <t>別紙）しまくとぅばアーカイブ事業見積書別紙　旅費内訳</t>
    <rPh sb="0" eb="2">
      <t>ベッシ</t>
    </rPh>
    <rPh sb="14" eb="16">
      <t>ジギョウ</t>
    </rPh>
    <rPh sb="16" eb="19">
      <t>ミツモリショ</t>
    </rPh>
    <rPh sb="19" eb="21">
      <t>ベッシ</t>
    </rPh>
    <rPh sb="22" eb="24">
      <t>リョヒ</t>
    </rPh>
    <rPh sb="24" eb="26">
      <t>ウチワケ</t>
    </rPh>
    <phoneticPr fontId="2"/>
  </si>
  <si>
    <t>区分</t>
    <rPh sb="0" eb="2">
      <t>クブン</t>
    </rPh>
    <phoneticPr fontId="2"/>
  </si>
  <si>
    <t>No</t>
    <phoneticPr fontId="2"/>
  </si>
  <si>
    <t>市町村</t>
    <rPh sb="0" eb="3">
      <t>シチョウソン</t>
    </rPh>
    <phoneticPr fontId="2"/>
  </si>
  <si>
    <t>間切</t>
    <rPh sb="0" eb="1">
      <t>マ</t>
    </rPh>
    <rPh sb="1" eb="2">
      <t>キ</t>
    </rPh>
    <phoneticPr fontId="2"/>
  </si>
  <si>
    <t>旧市町村名+離島
（調査地域）</t>
    <rPh sb="0" eb="3">
      <t>キュウシチョウソン</t>
    </rPh>
    <rPh sb="3" eb="4">
      <t>メイ</t>
    </rPh>
    <rPh sb="6" eb="8">
      <t>リトウ</t>
    </rPh>
    <rPh sb="10" eb="12">
      <t>チョウサ</t>
    </rPh>
    <rPh sb="12" eb="14">
      <t>チイキ</t>
    </rPh>
    <phoneticPr fontId="2"/>
  </si>
  <si>
    <t>旅費
（交通費）</t>
    <rPh sb="0" eb="1">
      <t>リョヒ</t>
    </rPh>
    <phoneticPr fontId="2"/>
  </si>
  <si>
    <t>旅費
（宿泊費）</t>
    <phoneticPr fontId="2"/>
  </si>
  <si>
    <t>旅費
回数</t>
    <rPh sb="2" eb="3">
      <t>カイスウ</t>
    </rPh>
    <phoneticPr fontId="2"/>
  </si>
  <si>
    <t>旅費
金額</t>
    <rPh sb="2" eb="3">
      <t>キンガク</t>
    </rPh>
    <phoneticPr fontId="2"/>
  </si>
  <si>
    <t>調査票
（県）</t>
    <rPh sb="0" eb="2">
      <t>チョウサヒョウ</t>
    </rPh>
    <rPh sb="2" eb="3">
      <t>ケン</t>
    </rPh>
    <phoneticPr fontId="2"/>
  </si>
  <si>
    <t>調査票
（国等）</t>
    <rPh sb="0" eb="2">
      <t>チョウサヒョウ</t>
    </rPh>
    <rPh sb="2" eb="3">
      <t>クニ</t>
    </rPh>
    <rPh sb="3" eb="4">
      <t>クニ</t>
    </rPh>
    <rPh sb="5" eb="6">
      <t>トウ</t>
    </rPh>
    <phoneticPr fontId="2"/>
  </si>
  <si>
    <t>教材
（県）</t>
    <rPh sb="0" eb="1">
      <t>キョウザイ</t>
    </rPh>
    <rPh sb="2" eb="3">
      <t>ケン</t>
    </rPh>
    <phoneticPr fontId="2"/>
  </si>
  <si>
    <t>文章
（県）</t>
    <rPh sb="0" eb="1">
      <t>ブンショウ</t>
    </rPh>
    <rPh sb="2" eb="3">
      <t>ケン</t>
    </rPh>
    <phoneticPr fontId="2"/>
  </si>
  <si>
    <t>歌
（県）</t>
    <rPh sb="1" eb="2">
      <t>ケン</t>
    </rPh>
    <phoneticPr fontId="2"/>
  </si>
  <si>
    <t>談話
（県）</t>
    <rPh sb="0" eb="1">
      <t>ダンワ</t>
    </rPh>
    <phoneticPr fontId="2"/>
  </si>
  <si>
    <t>国頭語</t>
    <rPh sb="0" eb="2">
      <t>クニガミ</t>
    </rPh>
    <rPh sb="2" eb="3">
      <t>ゴ</t>
    </rPh>
    <phoneticPr fontId="2"/>
  </si>
  <si>
    <t>名護市</t>
    <rPh sb="0" eb="2">
      <t>ナゴ</t>
    </rPh>
    <rPh sb="2" eb="3">
      <t>シ</t>
    </rPh>
    <phoneticPr fontId="2"/>
  </si>
  <si>
    <t>名護</t>
    <rPh sb="0" eb="2">
      <t>ナゴ</t>
    </rPh>
    <phoneticPr fontId="2"/>
  </si>
  <si>
    <t>１</t>
    <phoneticPr fontId="2"/>
  </si>
  <si>
    <t>名護村</t>
    <rPh sb="0" eb="2">
      <t>ナゴ</t>
    </rPh>
    <rPh sb="2" eb="3">
      <t>ソン</t>
    </rPh>
    <phoneticPr fontId="2"/>
  </si>
  <si>
    <t>○</t>
  </si>
  <si>
    <t>羽地</t>
    <rPh sb="0" eb="2">
      <t>ハネジ</t>
    </rPh>
    <phoneticPr fontId="2"/>
  </si>
  <si>
    <t>２</t>
  </si>
  <si>
    <t>羽地村</t>
    <rPh sb="0" eb="2">
      <t>ハネジ</t>
    </rPh>
    <rPh sb="2" eb="3">
      <t>ムラ</t>
    </rPh>
    <phoneticPr fontId="2"/>
  </si>
  <si>
    <t>３</t>
  </si>
  <si>
    <t>屋我地島</t>
    <rPh sb="0" eb="3">
      <t>ヤガジ</t>
    </rPh>
    <rPh sb="3" eb="4">
      <t>ジマ</t>
    </rPh>
    <phoneticPr fontId="2"/>
  </si>
  <si>
    <t>久志</t>
    <rPh sb="0" eb="2">
      <t>クシ</t>
    </rPh>
    <phoneticPr fontId="2"/>
  </si>
  <si>
    <t>４</t>
  </si>
  <si>
    <t>久志村</t>
    <rPh sb="0" eb="2">
      <t>クシ</t>
    </rPh>
    <rPh sb="2" eb="3">
      <t>ソン</t>
    </rPh>
    <phoneticPr fontId="2"/>
  </si>
  <si>
    <t>東村</t>
    <rPh sb="0" eb="2">
      <t>ヒガシソン</t>
    </rPh>
    <phoneticPr fontId="2"/>
  </si>
  <si>
    <t>国頭村</t>
    <rPh sb="0" eb="2">
      <t>クニガミ</t>
    </rPh>
    <rPh sb="2" eb="3">
      <t>ムラ</t>
    </rPh>
    <phoneticPr fontId="2"/>
  </si>
  <si>
    <t>国頭</t>
    <rPh sb="0" eb="2">
      <t>クニガミ</t>
    </rPh>
    <phoneticPr fontId="2"/>
  </si>
  <si>
    <t>５</t>
    <phoneticPr fontId="2"/>
  </si>
  <si>
    <t>大宜味村</t>
    <rPh sb="0" eb="3">
      <t>オオギミ</t>
    </rPh>
    <rPh sb="3" eb="4">
      <t>ムラ</t>
    </rPh>
    <phoneticPr fontId="2"/>
  </si>
  <si>
    <t>大宜味</t>
    <rPh sb="0" eb="3">
      <t>オオギミ</t>
    </rPh>
    <phoneticPr fontId="2"/>
  </si>
  <si>
    <t>６</t>
  </si>
  <si>
    <t>大宜味村</t>
    <rPh sb="0" eb="4">
      <t>オオギミソン</t>
    </rPh>
    <phoneticPr fontId="2"/>
  </si>
  <si>
    <t>今帰仁村</t>
    <rPh sb="0" eb="3">
      <t>ナキジン</t>
    </rPh>
    <rPh sb="3" eb="4">
      <t>ムラ</t>
    </rPh>
    <phoneticPr fontId="2"/>
  </si>
  <si>
    <t>今帰仁</t>
    <rPh sb="0" eb="3">
      <t>ナキジン</t>
    </rPh>
    <phoneticPr fontId="2"/>
  </si>
  <si>
    <t>７</t>
  </si>
  <si>
    <t>今帰仁村</t>
    <rPh sb="0" eb="4">
      <t>ナキジンソン</t>
    </rPh>
    <phoneticPr fontId="2"/>
  </si>
  <si>
    <t>８</t>
  </si>
  <si>
    <t>古宇利島</t>
    <rPh sb="0" eb="4">
      <t>コウリジマ</t>
    </rPh>
    <phoneticPr fontId="2"/>
  </si>
  <si>
    <t>△</t>
  </si>
  <si>
    <t>本部町</t>
    <rPh sb="0" eb="2">
      <t>モトブ</t>
    </rPh>
    <rPh sb="2" eb="3">
      <t>マチ</t>
    </rPh>
    <phoneticPr fontId="2"/>
  </si>
  <si>
    <t>本部</t>
    <rPh sb="0" eb="2">
      <t>モトブ</t>
    </rPh>
    <phoneticPr fontId="2"/>
  </si>
  <si>
    <t>９</t>
  </si>
  <si>
    <t>本部村（旧上本部村）</t>
    <rPh sb="0" eb="2">
      <t>モトブ</t>
    </rPh>
    <rPh sb="2" eb="3">
      <t>ソン</t>
    </rPh>
    <rPh sb="4" eb="5">
      <t>キュウ</t>
    </rPh>
    <rPh sb="5" eb="8">
      <t>カミモトブ</t>
    </rPh>
    <rPh sb="8" eb="9">
      <t>ソン</t>
    </rPh>
    <phoneticPr fontId="2"/>
  </si>
  <si>
    <t>１０</t>
  </si>
  <si>
    <t>本部村（旧本部町）</t>
    <rPh sb="0" eb="2">
      <t>ホンブ</t>
    </rPh>
    <rPh sb="2" eb="3">
      <t>ムラ</t>
    </rPh>
    <rPh sb="4" eb="5">
      <t>キュウ</t>
    </rPh>
    <rPh sb="5" eb="8">
      <t>モトブチョウ</t>
    </rPh>
    <phoneticPr fontId="2"/>
  </si>
  <si>
    <t>○</t>
    <phoneticPr fontId="2"/>
  </si>
  <si>
    <t>１１</t>
  </si>
  <si>
    <t>瀬底島</t>
    <rPh sb="0" eb="2">
      <t>セソコ</t>
    </rPh>
    <rPh sb="2" eb="3">
      <t>ジマ</t>
    </rPh>
    <phoneticPr fontId="2"/>
  </si>
  <si>
    <t>恩納村</t>
    <rPh sb="0" eb="3">
      <t>オンナソン</t>
    </rPh>
    <phoneticPr fontId="2"/>
  </si>
  <si>
    <t>恩納</t>
    <rPh sb="0" eb="2">
      <t>オンナ</t>
    </rPh>
    <phoneticPr fontId="2"/>
  </si>
  <si>
    <t>１２</t>
  </si>
  <si>
    <t>□</t>
  </si>
  <si>
    <t>宜野座村</t>
    <rPh sb="0" eb="4">
      <t>ギノザソン</t>
    </rPh>
    <phoneticPr fontId="2"/>
  </si>
  <si>
    <t>金武</t>
    <rPh sb="0" eb="2">
      <t>キン</t>
    </rPh>
    <phoneticPr fontId="2"/>
  </si>
  <si>
    <t>１３</t>
  </si>
  <si>
    <t>金武町</t>
    <rPh sb="0" eb="2">
      <t>キン</t>
    </rPh>
    <rPh sb="2" eb="3">
      <t>マチ</t>
    </rPh>
    <phoneticPr fontId="2"/>
  </si>
  <si>
    <t>１４</t>
  </si>
  <si>
    <t>金武村</t>
    <rPh sb="0" eb="2">
      <t>キン</t>
    </rPh>
    <rPh sb="2" eb="3">
      <t>ソン</t>
    </rPh>
    <phoneticPr fontId="2"/>
  </si>
  <si>
    <t>▽</t>
  </si>
  <si>
    <t>伊江村</t>
    <rPh sb="0" eb="2">
      <t>イエ</t>
    </rPh>
    <rPh sb="2" eb="3">
      <t>ムラ</t>
    </rPh>
    <phoneticPr fontId="2"/>
  </si>
  <si>
    <t>伊江島</t>
    <rPh sb="0" eb="3">
      <t>イエジマ</t>
    </rPh>
    <phoneticPr fontId="2"/>
  </si>
  <si>
    <t>１５</t>
  </si>
  <si>
    <t>伊江村</t>
    <rPh sb="0" eb="3">
      <t>イエソン</t>
    </rPh>
    <phoneticPr fontId="2"/>
  </si>
  <si>
    <t>◎</t>
  </si>
  <si>
    <t>伊平屋村</t>
    <rPh sb="0" eb="3">
      <t>イヘヤ</t>
    </rPh>
    <rPh sb="3" eb="4">
      <t>ムラ</t>
    </rPh>
    <phoneticPr fontId="2"/>
  </si>
  <si>
    <t>伊平屋島</t>
    <rPh sb="0" eb="3">
      <t>イヘヤ</t>
    </rPh>
    <rPh sb="3" eb="4">
      <t>ジマ</t>
    </rPh>
    <phoneticPr fontId="2"/>
  </si>
  <si>
    <t>１６</t>
  </si>
  <si>
    <t>伊平屋村</t>
    <rPh sb="0" eb="4">
      <t>イヘヤソン</t>
    </rPh>
    <phoneticPr fontId="2"/>
  </si>
  <si>
    <t>１７</t>
  </si>
  <si>
    <t>野甫島</t>
    <rPh sb="0" eb="2">
      <t>ノホ</t>
    </rPh>
    <rPh sb="2" eb="3">
      <t>ジマ</t>
    </rPh>
    <phoneticPr fontId="2"/>
  </si>
  <si>
    <t>伊是名村</t>
    <rPh sb="0" eb="3">
      <t>イゼナ</t>
    </rPh>
    <rPh sb="3" eb="4">
      <t>ムラ</t>
    </rPh>
    <phoneticPr fontId="2"/>
  </si>
  <si>
    <t>１８</t>
  </si>
  <si>
    <t>沖縄語</t>
    <rPh sb="0" eb="2">
      <t>オキナワ</t>
    </rPh>
    <rPh sb="2" eb="3">
      <t>ゴ</t>
    </rPh>
    <phoneticPr fontId="2"/>
  </si>
  <si>
    <t>宜野湾市</t>
    <rPh sb="0" eb="3">
      <t>ギノワン</t>
    </rPh>
    <rPh sb="3" eb="4">
      <t>シ</t>
    </rPh>
    <phoneticPr fontId="2"/>
  </si>
  <si>
    <t>宜野湾</t>
    <rPh sb="0" eb="3">
      <t>ギノワン</t>
    </rPh>
    <phoneticPr fontId="2"/>
  </si>
  <si>
    <t>１９</t>
  </si>
  <si>
    <t>宜野湾村</t>
    <rPh sb="0" eb="3">
      <t>ギノワン</t>
    </rPh>
    <rPh sb="3" eb="4">
      <t>ムラ</t>
    </rPh>
    <phoneticPr fontId="2"/>
  </si>
  <si>
    <t>浦添市</t>
    <rPh sb="0" eb="2">
      <t>ウラソエ</t>
    </rPh>
    <rPh sb="2" eb="3">
      <t>シ</t>
    </rPh>
    <phoneticPr fontId="2"/>
  </si>
  <si>
    <t>浦添</t>
    <rPh sb="0" eb="2">
      <t>ウラソエ</t>
    </rPh>
    <phoneticPr fontId="2"/>
  </si>
  <si>
    <t>２０</t>
  </si>
  <si>
    <t>浦添村</t>
    <rPh sb="0" eb="2">
      <t>ウラソエ</t>
    </rPh>
    <rPh sb="2" eb="3">
      <t>ムラ</t>
    </rPh>
    <phoneticPr fontId="2"/>
  </si>
  <si>
    <t>沖縄市</t>
    <rPh sb="0" eb="3">
      <t>オキナワシ</t>
    </rPh>
    <phoneticPr fontId="2"/>
  </si>
  <si>
    <t>越来</t>
    <rPh sb="0" eb="2">
      <t>ゴエク</t>
    </rPh>
    <phoneticPr fontId="2"/>
  </si>
  <si>
    <t>２１</t>
  </si>
  <si>
    <t>越来村</t>
    <rPh sb="0" eb="2">
      <t>ゴエク</t>
    </rPh>
    <rPh sb="2" eb="3">
      <t>ムラ</t>
    </rPh>
    <phoneticPr fontId="2"/>
  </si>
  <si>
    <t>美里</t>
    <rPh sb="0" eb="2">
      <t>ミサト</t>
    </rPh>
    <phoneticPr fontId="2"/>
  </si>
  <si>
    <t>２２</t>
  </si>
  <si>
    <t>美里村（旧石川市含む）</t>
    <rPh sb="0" eb="2">
      <t>ミサト</t>
    </rPh>
    <rPh sb="2" eb="3">
      <t>ムラ</t>
    </rPh>
    <rPh sb="4" eb="5">
      <t>キュウ</t>
    </rPh>
    <rPh sb="5" eb="8">
      <t>イシカワシ</t>
    </rPh>
    <rPh sb="8" eb="9">
      <t>フク</t>
    </rPh>
    <phoneticPr fontId="2"/>
  </si>
  <si>
    <t>うるま市</t>
    <rPh sb="3" eb="4">
      <t>シ</t>
    </rPh>
    <phoneticPr fontId="2"/>
  </si>
  <si>
    <t>具志川</t>
    <rPh sb="0" eb="3">
      <t>グシカワ</t>
    </rPh>
    <phoneticPr fontId="2"/>
  </si>
  <si>
    <t>２３</t>
  </si>
  <si>
    <t>具志川村</t>
    <rPh sb="0" eb="4">
      <t>グシカワソン</t>
    </rPh>
    <phoneticPr fontId="2"/>
  </si>
  <si>
    <t>勝連</t>
    <rPh sb="0" eb="2">
      <t>カツレン</t>
    </rPh>
    <phoneticPr fontId="2"/>
  </si>
  <si>
    <t>２４</t>
  </si>
  <si>
    <t>勝連村</t>
    <rPh sb="0" eb="2">
      <t>カツレン</t>
    </rPh>
    <rPh sb="2" eb="3">
      <t>ムラ</t>
    </rPh>
    <phoneticPr fontId="2"/>
  </si>
  <si>
    <t>２５</t>
  </si>
  <si>
    <t>津堅島</t>
    <rPh sb="0" eb="2">
      <t>ツケン</t>
    </rPh>
    <rPh sb="2" eb="3">
      <t>ジマ</t>
    </rPh>
    <phoneticPr fontId="2"/>
  </si>
  <si>
    <t>与那城</t>
    <rPh sb="0" eb="3">
      <t>ヨナシロ</t>
    </rPh>
    <phoneticPr fontId="2"/>
  </si>
  <si>
    <t>２６</t>
  </si>
  <si>
    <t>与那城村</t>
    <rPh sb="0" eb="3">
      <t>ヨナシロ</t>
    </rPh>
    <rPh sb="3" eb="4">
      <t>ソン</t>
    </rPh>
    <phoneticPr fontId="2"/>
  </si>
  <si>
    <t>２７</t>
  </si>
  <si>
    <t>平安座島</t>
    <rPh sb="0" eb="4">
      <t>ヘンザジマ</t>
    </rPh>
    <phoneticPr fontId="2"/>
  </si>
  <si>
    <t>２８</t>
  </si>
  <si>
    <t>伊計島</t>
    <rPh sb="0" eb="3">
      <t>イケイジマ</t>
    </rPh>
    <phoneticPr fontId="2"/>
  </si>
  <si>
    <t>２９</t>
  </si>
  <si>
    <t>宮城島</t>
    <rPh sb="0" eb="3">
      <t>ミヤギジマ</t>
    </rPh>
    <phoneticPr fontId="2"/>
  </si>
  <si>
    <t>３０</t>
  </si>
  <si>
    <t>浜比嘉島</t>
    <rPh sb="0" eb="4">
      <t>ハマヒガジマ</t>
    </rPh>
    <phoneticPr fontId="2"/>
  </si>
  <si>
    <t>読谷村</t>
    <rPh sb="0" eb="2">
      <t>ヨミタン</t>
    </rPh>
    <rPh sb="2" eb="3">
      <t>ムラ</t>
    </rPh>
    <phoneticPr fontId="2"/>
  </si>
  <si>
    <t>読谷山</t>
    <rPh sb="0" eb="2">
      <t>ヨミタン</t>
    </rPh>
    <rPh sb="2" eb="3">
      <t>ヤマ</t>
    </rPh>
    <phoneticPr fontId="2"/>
  </si>
  <si>
    <t>３１</t>
  </si>
  <si>
    <t>読谷村</t>
    <rPh sb="0" eb="3">
      <t>ヨミタンソン</t>
    </rPh>
    <phoneticPr fontId="2"/>
  </si>
  <si>
    <t>嘉手納町</t>
    <rPh sb="0" eb="4">
      <t>カデナチョウ</t>
    </rPh>
    <phoneticPr fontId="2"/>
  </si>
  <si>
    <t>北谷</t>
    <rPh sb="0" eb="2">
      <t>キタタニ</t>
    </rPh>
    <phoneticPr fontId="2"/>
  </si>
  <si>
    <t>３２</t>
  </si>
  <si>
    <t>北谷村</t>
    <rPh sb="0" eb="2">
      <t>チャタン</t>
    </rPh>
    <rPh sb="2" eb="3">
      <t>ムラ</t>
    </rPh>
    <phoneticPr fontId="2"/>
  </si>
  <si>
    <t>北谷町</t>
    <rPh sb="0" eb="2">
      <t>チャタン</t>
    </rPh>
    <rPh sb="2" eb="3">
      <t>マチ</t>
    </rPh>
    <phoneticPr fontId="2"/>
  </si>
  <si>
    <t>北中城村</t>
    <rPh sb="0" eb="3">
      <t>キタナカグスク</t>
    </rPh>
    <rPh sb="3" eb="4">
      <t>ムラ</t>
    </rPh>
    <phoneticPr fontId="2"/>
  </si>
  <si>
    <t>中城</t>
    <rPh sb="0" eb="2">
      <t>ナカグスク</t>
    </rPh>
    <phoneticPr fontId="2"/>
  </si>
  <si>
    <t>３３</t>
    <phoneticPr fontId="2"/>
  </si>
  <si>
    <t>中城村</t>
    <rPh sb="0" eb="2">
      <t>ナカグスク</t>
    </rPh>
    <rPh sb="2" eb="3">
      <t>ムラ</t>
    </rPh>
    <phoneticPr fontId="2"/>
  </si>
  <si>
    <t>西原町</t>
    <rPh sb="0" eb="2">
      <t>ニシハラ</t>
    </rPh>
    <rPh sb="2" eb="3">
      <t>マチ</t>
    </rPh>
    <phoneticPr fontId="2"/>
  </si>
  <si>
    <t>西原</t>
    <rPh sb="0" eb="2">
      <t>イリバル</t>
    </rPh>
    <phoneticPr fontId="2"/>
  </si>
  <si>
    <t>３４</t>
  </si>
  <si>
    <t>西原村（末吉含む）
首里区（平良・石嶺）</t>
    <rPh sb="0" eb="2">
      <t>ニシハラ</t>
    </rPh>
    <rPh sb="2" eb="3">
      <t>ムラ</t>
    </rPh>
    <rPh sb="4" eb="6">
      <t>スエヨシ</t>
    </rPh>
    <rPh sb="6" eb="7">
      <t>フク</t>
    </rPh>
    <rPh sb="10" eb="12">
      <t>シュリ</t>
    </rPh>
    <rPh sb="12" eb="13">
      <t>ク</t>
    </rPh>
    <rPh sb="14" eb="16">
      <t>タイラ</t>
    </rPh>
    <rPh sb="17" eb="19">
      <t>イシミネ</t>
    </rPh>
    <phoneticPr fontId="2"/>
  </si>
  <si>
    <t>那覇市</t>
    <rPh sb="0" eb="2">
      <t>ナハ</t>
    </rPh>
    <rPh sb="2" eb="3">
      <t>シ</t>
    </rPh>
    <phoneticPr fontId="2"/>
  </si>
  <si>
    <t>首里
那覇
真和志</t>
    <rPh sb="0" eb="2">
      <t>シュリ</t>
    </rPh>
    <rPh sb="3" eb="5">
      <t>ナハ</t>
    </rPh>
    <rPh sb="6" eb="9">
      <t>マワシ</t>
    </rPh>
    <phoneticPr fontId="2"/>
  </si>
  <si>
    <t>３５</t>
  </si>
  <si>
    <t>首里区（平良・石嶺除く）
那覇市
真和志村</t>
    <rPh sb="0" eb="2">
      <t>シュリ</t>
    </rPh>
    <rPh sb="2" eb="3">
      <t>ク</t>
    </rPh>
    <rPh sb="4" eb="6">
      <t>タイラ</t>
    </rPh>
    <rPh sb="7" eb="9">
      <t>イシミネ</t>
    </rPh>
    <rPh sb="9" eb="10">
      <t>ノゾ</t>
    </rPh>
    <rPh sb="13" eb="16">
      <t>ナハシ</t>
    </rPh>
    <rPh sb="17" eb="20">
      <t>マワシ</t>
    </rPh>
    <rPh sb="20" eb="21">
      <t>ソン</t>
    </rPh>
    <phoneticPr fontId="2"/>
  </si>
  <si>
    <t>小禄</t>
    <rPh sb="0" eb="2">
      <t>オロク</t>
    </rPh>
    <phoneticPr fontId="2"/>
  </si>
  <si>
    <t>３６</t>
  </si>
  <si>
    <t>小禄村</t>
    <rPh sb="0" eb="2">
      <t>オロク</t>
    </rPh>
    <rPh sb="2" eb="3">
      <t>ムラ</t>
    </rPh>
    <phoneticPr fontId="2"/>
  </si>
  <si>
    <t>糸満市</t>
    <rPh sb="0" eb="2">
      <t>イトマン</t>
    </rPh>
    <rPh sb="2" eb="3">
      <t>シ</t>
    </rPh>
    <phoneticPr fontId="2"/>
  </si>
  <si>
    <t>兼城</t>
    <rPh sb="0" eb="2">
      <t>カネシロ</t>
    </rPh>
    <phoneticPr fontId="2"/>
  </si>
  <si>
    <t>３７</t>
  </si>
  <si>
    <t>糸満町
兼城村</t>
    <rPh sb="0" eb="2">
      <t>イトマン</t>
    </rPh>
    <rPh sb="2" eb="3">
      <t>チョウ</t>
    </rPh>
    <rPh sb="4" eb="6">
      <t>カネシロ</t>
    </rPh>
    <rPh sb="6" eb="7">
      <t>ソン</t>
    </rPh>
    <phoneticPr fontId="2"/>
  </si>
  <si>
    <t>高嶺</t>
    <rPh sb="0" eb="2">
      <t>タカミネ</t>
    </rPh>
    <phoneticPr fontId="2"/>
  </si>
  <si>
    <t>３８</t>
  </si>
  <si>
    <t>高嶺村</t>
    <rPh sb="0" eb="2">
      <t>タカミネ</t>
    </rPh>
    <rPh sb="2" eb="3">
      <t>ソン</t>
    </rPh>
    <phoneticPr fontId="2"/>
  </si>
  <si>
    <t>真壁</t>
    <rPh sb="0" eb="2">
      <t>マカベ</t>
    </rPh>
    <phoneticPr fontId="2"/>
  </si>
  <si>
    <t>３９</t>
  </si>
  <si>
    <t>真壁村</t>
    <rPh sb="0" eb="2">
      <t>マカベ</t>
    </rPh>
    <rPh sb="2" eb="3">
      <t>ムラ</t>
    </rPh>
    <phoneticPr fontId="2"/>
  </si>
  <si>
    <t>摩文仁</t>
    <rPh sb="0" eb="3">
      <t>マブニ</t>
    </rPh>
    <phoneticPr fontId="2"/>
  </si>
  <si>
    <t>４０</t>
  </si>
  <si>
    <t>摩文仁村</t>
    <rPh sb="0" eb="3">
      <t>マブニ</t>
    </rPh>
    <rPh sb="3" eb="4">
      <t>ソン</t>
    </rPh>
    <phoneticPr fontId="2"/>
  </si>
  <si>
    <t>喜屋武</t>
    <rPh sb="0" eb="3">
      <t>キャン</t>
    </rPh>
    <phoneticPr fontId="2"/>
  </si>
  <si>
    <t>４１</t>
  </si>
  <si>
    <t>喜屋武村</t>
    <rPh sb="0" eb="3">
      <t>キャン</t>
    </rPh>
    <rPh sb="3" eb="4">
      <t>ソン</t>
    </rPh>
    <phoneticPr fontId="2"/>
  </si>
  <si>
    <t>豊見城市</t>
    <rPh sb="0" eb="4">
      <t>トミシロシ</t>
    </rPh>
    <phoneticPr fontId="2"/>
  </si>
  <si>
    <t>豊見城</t>
    <rPh sb="0" eb="3">
      <t>トミグスク</t>
    </rPh>
    <phoneticPr fontId="2"/>
  </si>
  <si>
    <t>４２</t>
  </si>
  <si>
    <t>豊見城村</t>
    <rPh sb="0" eb="4">
      <t>トミグスクソン</t>
    </rPh>
    <phoneticPr fontId="2"/>
  </si>
  <si>
    <t>南城市</t>
    <rPh sb="0" eb="3">
      <t>ナンジョウシ</t>
    </rPh>
    <phoneticPr fontId="2"/>
  </si>
  <si>
    <t>玉城</t>
    <rPh sb="0" eb="2">
      <t>タマグスク</t>
    </rPh>
    <phoneticPr fontId="2"/>
  </si>
  <si>
    <t>４３</t>
  </si>
  <si>
    <t>玉城村</t>
    <rPh sb="0" eb="3">
      <t>タマグスクソン</t>
    </rPh>
    <phoneticPr fontId="2"/>
  </si>
  <si>
    <t>４４</t>
  </si>
  <si>
    <t>奥武島</t>
    <rPh sb="0" eb="2">
      <t>オクタケ</t>
    </rPh>
    <rPh sb="2" eb="3">
      <t>トウ</t>
    </rPh>
    <phoneticPr fontId="2"/>
  </si>
  <si>
    <t>知念</t>
    <rPh sb="0" eb="2">
      <t>チネン</t>
    </rPh>
    <phoneticPr fontId="2"/>
  </si>
  <si>
    <t>４５</t>
  </si>
  <si>
    <t>知念村</t>
    <rPh sb="0" eb="3">
      <t>チネンソン</t>
    </rPh>
    <phoneticPr fontId="2"/>
  </si>
  <si>
    <t>４６</t>
  </si>
  <si>
    <t>久髙島</t>
    <rPh sb="0" eb="2">
      <t>クダカ</t>
    </rPh>
    <rPh sb="2" eb="3">
      <t>ジマ</t>
    </rPh>
    <phoneticPr fontId="2"/>
  </si>
  <si>
    <t>佐敷</t>
    <rPh sb="0" eb="2">
      <t>サシキ</t>
    </rPh>
    <phoneticPr fontId="2"/>
  </si>
  <si>
    <t>４７</t>
  </si>
  <si>
    <t>佐敷村</t>
    <rPh sb="0" eb="2">
      <t>サシキ</t>
    </rPh>
    <rPh sb="2" eb="3">
      <t>ムラ</t>
    </rPh>
    <phoneticPr fontId="2"/>
  </si>
  <si>
    <t>大里</t>
    <rPh sb="0" eb="2">
      <t>オオサト</t>
    </rPh>
    <phoneticPr fontId="2"/>
  </si>
  <si>
    <t>４８</t>
    <phoneticPr fontId="2"/>
  </si>
  <si>
    <t>大里村</t>
    <rPh sb="0" eb="3">
      <t>オオザトソン</t>
    </rPh>
    <phoneticPr fontId="2"/>
  </si>
  <si>
    <t>与那原町</t>
    <rPh sb="0" eb="4">
      <t>ヨナバルチョウ</t>
    </rPh>
    <phoneticPr fontId="2"/>
  </si>
  <si>
    <t>南風原町</t>
    <rPh sb="0" eb="4">
      <t>ハエバルチョウ</t>
    </rPh>
    <phoneticPr fontId="2"/>
  </si>
  <si>
    <t>南風原</t>
    <rPh sb="0" eb="3">
      <t>ハエバル</t>
    </rPh>
    <phoneticPr fontId="2"/>
  </si>
  <si>
    <t>４９</t>
    <phoneticPr fontId="2"/>
  </si>
  <si>
    <t>南風原村</t>
    <rPh sb="0" eb="3">
      <t>ハエバル</t>
    </rPh>
    <rPh sb="3" eb="4">
      <t>ムラ</t>
    </rPh>
    <phoneticPr fontId="2"/>
  </si>
  <si>
    <t>渡嘉敷村</t>
    <rPh sb="0" eb="3">
      <t>トカシキ</t>
    </rPh>
    <rPh sb="3" eb="4">
      <t>ムラ</t>
    </rPh>
    <phoneticPr fontId="2"/>
  </si>
  <si>
    <t>渡嘉敷</t>
    <rPh sb="0" eb="3">
      <t>トカシキ</t>
    </rPh>
    <phoneticPr fontId="2"/>
  </si>
  <si>
    <t>５０</t>
  </si>
  <si>
    <t>渡嘉敷村</t>
    <rPh sb="0" eb="4">
      <t>トカシキソン</t>
    </rPh>
    <phoneticPr fontId="2"/>
  </si>
  <si>
    <t>座間味村</t>
    <rPh sb="0" eb="3">
      <t>ザマミ</t>
    </rPh>
    <rPh sb="3" eb="4">
      <t>ムラ</t>
    </rPh>
    <phoneticPr fontId="2"/>
  </si>
  <si>
    <t>座間味</t>
    <rPh sb="0" eb="3">
      <t>ザマミ</t>
    </rPh>
    <phoneticPr fontId="2"/>
  </si>
  <si>
    <t>５１</t>
  </si>
  <si>
    <t>座間味島</t>
    <rPh sb="0" eb="3">
      <t>ザマミ</t>
    </rPh>
    <rPh sb="3" eb="4">
      <t>ジマ</t>
    </rPh>
    <phoneticPr fontId="2"/>
  </si>
  <si>
    <t>５２</t>
  </si>
  <si>
    <t>阿嘉島</t>
    <rPh sb="0" eb="2">
      <t>アカ</t>
    </rPh>
    <rPh sb="2" eb="3">
      <t>シマ</t>
    </rPh>
    <phoneticPr fontId="2"/>
  </si>
  <si>
    <t>５３</t>
  </si>
  <si>
    <t>慶留間島</t>
    <rPh sb="0" eb="4">
      <t>ゲルマジマ</t>
    </rPh>
    <phoneticPr fontId="2"/>
  </si>
  <si>
    <t>△</t>
    <phoneticPr fontId="2"/>
  </si>
  <si>
    <t>粟国村</t>
    <rPh sb="0" eb="3">
      <t>アグニソン</t>
    </rPh>
    <phoneticPr fontId="2"/>
  </si>
  <si>
    <t>粟国</t>
    <rPh sb="0" eb="2">
      <t>アグニ</t>
    </rPh>
    <phoneticPr fontId="2"/>
  </si>
  <si>
    <t>５４</t>
  </si>
  <si>
    <t>渡名喜村</t>
    <rPh sb="0" eb="4">
      <t>トナキソン</t>
    </rPh>
    <phoneticPr fontId="2"/>
  </si>
  <si>
    <t>渡名喜島</t>
    <rPh sb="0" eb="3">
      <t>トナキ</t>
    </rPh>
    <rPh sb="3" eb="4">
      <t>ジマ</t>
    </rPh>
    <phoneticPr fontId="2"/>
  </si>
  <si>
    <t>５５</t>
  </si>
  <si>
    <t>南大東村</t>
    <rPh sb="0" eb="3">
      <t>ミナミダイトウ</t>
    </rPh>
    <rPh sb="3" eb="4">
      <t>ソン</t>
    </rPh>
    <phoneticPr fontId="2"/>
  </si>
  <si>
    <t>北大東村</t>
    <rPh sb="0" eb="3">
      <t>キタダイトウ</t>
    </rPh>
    <rPh sb="3" eb="4">
      <t>ソン</t>
    </rPh>
    <phoneticPr fontId="2"/>
  </si>
  <si>
    <t>久米島町</t>
    <rPh sb="0" eb="4">
      <t>クメジマチョウ</t>
    </rPh>
    <phoneticPr fontId="2"/>
  </si>
  <si>
    <t>仲里</t>
    <rPh sb="0" eb="2">
      <t>ナカザト</t>
    </rPh>
    <phoneticPr fontId="2"/>
  </si>
  <si>
    <t>５６</t>
    <phoneticPr fontId="2"/>
  </si>
  <si>
    <t>仲里村</t>
    <rPh sb="0" eb="3">
      <t>ナカザトソン</t>
    </rPh>
    <phoneticPr fontId="2"/>
  </si>
  <si>
    <t>５７</t>
  </si>
  <si>
    <t>具志川村（黒島除く）</t>
    <rPh sb="0" eb="4">
      <t>グシカワソン</t>
    </rPh>
    <rPh sb="5" eb="7">
      <t>クロシマ</t>
    </rPh>
    <rPh sb="7" eb="8">
      <t>ノゾ</t>
    </rPh>
    <phoneticPr fontId="2"/>
  </si>
  <si>
    <t>鳥島</t>
    <rPh sb="0" eb="2">
      <t>トリシマ</t>
    </rPh>
    <phoneticPr fontId="2"/>
  </si>
  <si>
    <t>５８</t>
  </si>
  <si>
    <t>具志川村（鳥島）</t>
    <rPh sb="0" eb="4">
      <t>グシカワソン</t>
    </rPh>
    <rPh sb="5" eb="7">
      <t>トリシマ</t>
    </rPh>
    <phoneticPr fontId="2"/>
  </si>
  <si>
    <t>八重瀬町</t>
    <rPh sb="0" eb="4">
      <t>ヤエセチョウ</t>
    </rPh>
    <phoneticPr fontId="2"/>
  </si>
  <si>
    <t>東風平</t>
    <rPh sb="0" eb="3">
      <t>コチンダ</t>
    </rPh>
    <phoneticPr fontId="2"/>
  </si>
  <si>
    <t>５９</t>
  </si>
  <si>
    <t>東風平村</t>
    <rPh sb="0" eb="3">
      <t>コチンダ</t>
    </rPh>
    <rPh sb="3" eb="4">
      <t>ムラ</t>
    </rPh>
    <phoneticPr fontId="2"/>
  </si>
  <si>
    <t>具志頭</t>
    <rPh sb="0" eb="3">
      <t>グシカミ</t>
    </rPh>
    <phoneticPr fontId="2"/>
  </si>
  <si>
    <t>６０</t>
  </si>
  <si>
    <t>具志頭村</t>
    <rPh sb="0" eb="4">
      <t>グシカミソン</t>
    </rPh>
    <phoneticPr fontId="2"/>
  </si>
  <si>
    <t>宮古語</t>
    <rPh sb="0" eb="2">
      <t>ミヤコ</t>
    </rPh>
    <rPh sb="2" eb="3">
      <t>ゴ</t>
    </rPh>
    <phoneticPr fontId="2"/>
  </si>
  <si>
    <t>宮古島市</t>
    <rPh sb="0" eb="4">
      <t>ミヤコジマシ</t>
    </rPh>
    <phoneticPr fontId="2"/>
  </si>
  <si>
    <t>平良</t>
    <rPh sb="0" eb="2">
      <t>タイラ</t>
    </rPh>
    <phoneticPr fontId="2"/>
  </si>
  <si>
    <t>６１</t>
  </si>
  <si>
    <t>平良村（下記以外）
城辺村（比嘉、仲間）</t>
    <rPh sb="0" eb="2">
      <t>ヒララ</t>
    </rPh>
    <rPh sb="2" eb="3">
      <t>ソン</t>
    </rPh>
    <rPh sb="4" eb="6">
      <t>カキ</t>
    </rPh>
    <rPh sb="6" eb="8">
      <t>イガイ</t>
    </rPh>
    <rPh sb="10" eb="12">
      <t>グスクベ</t>
    </rPh>
    <rPh sb="12" eb="13">
      <t>ソン</t>
    </rPh>
    <rPh sb="14" eb="16">
      <t>ヒガ</t>
    </rPh>
    <rPh sb="17" eb="19">
      <t>ナカマ</t>
    </rPh>
    <phoneticPr fontId="2"/>
  </si>
  <si>
    <t>６２</t>
  </si>
  <si>
    <t>大神島</t>
    <rPh sb="0" eb="2">
      <t>オオガミ</t>
    </rPh>
    <rPh sb="2" eb="3">
      <t>ジマ</t>
    </rPh>
    <phoneticPr fontId="2"/>
  </si>
  <si>
    <t>６３</t>
  </si>
  <si>
    <t>池間島</t>
    <rPh sb="0" eb="2">
      <t>イケマ</t>
    </rPh>
    <rPh sb="2" eb="3">
      <t>ジマ</t>
    </rPh>
    <phoneticPr fontId="2"/>
  </si>
  <si>
    <t>砂川</t>
    <rPh sb="0" eb="2">
      <t>スナガワ</t>
    </rPh>
    <phoneticPr fontId="2"/>
  </si>
  <si>
    <t>６４</t>
  </si>
  <si>
    <t>平良村（西里、下里、松原）
城辺村（比嘉、仲間除く）</t>
    <rPh sb="0" eb="2">
      <t>ヒララ</t>
    </rPh>
    <rPh sb="2" eb="3">
      <t>ソン</t>
    </rPh>
    <rPh sb="4" eb="6">
      <t>ニシザト</t>
    </rPh>
    <rPh sb="7" eb="9">
      <t>シモサト</t>
    </rPh>
    <rPh sb="10" eb="12">
      <t>マツバラ</t>
    </rPh>
    <phoneticPr fontId="2"/>
  </si>
  <si>
    <t>下地</t>
    <rPh sb="0" eb="2">
      <t>シモジ</t>
    </rPh>
    <phoneticPr fontId="2"/>
  </si>
  <si>
    <t>６５</t>
  </si>
  <si>
    <t>下地村
平良村（久貝）</t>
    <rPh sb="0" eb="2">
      <t>シモジ</t>
    </rPh>
    <rPh sb="2" eb="3">
      <t>ソン</t>
    </rPh>
    <rPh sb="4" eb="6">
      <t>ヒララ</t>
    </rPh>
    <rPh sb="6" eb="7">
      <t>ソン</t>
    </rPh>
    <rPh sb="8" eb="10">
      <t>クガイ</t>
    </rPh>
    <phoneticPr fontId="2"/>
  </si>
  <si>
    <t>６６</t>
  </si>
  <si>
    <t>伊良部村（島）</t>
    <rPh sb="5" eb="6">
      <t>ジマ</t>
    </rPh>
    <phoneticPr fontId="2"/>
  </si>
  <si>
    <t>６７</t>
  </si>
  <si>
    <t>来間島</t>
    <rPh sb="0" eb="3">
      <t>クリマジマ</t>
    </rPh>
    <phoneticPr fontId="2"/>
  </si>
  <si>
    <t>多良間村</t>
    <rPh sb="0" eb="3">
      <t>タラマ</t>
    </rPh>
    <rPh sb="3" eb="4">
      <t>ムラ</t>
    </rPh>
    <phoneticPr fontId="2"/>
  </si>
  <si>
    <t>多良間</t>
    <rPh sb="0" eb="3">
      <t>タラマ</t>
    </rPh>
    <phoneticPr fontId="2"/>
  </si>
  <si>
    <t>６８</t>
  </si>
  <si>
    <t>平良村（多良間）</t>
    <rPh sb="0" eb="2">
      <t>ヒララ</t>
    </rPh>
    <rPh sb="2" eb="3">
      <t>ソン</t>
    </rPh>
    <rPh sb="4" eb="7">
      <t>タラマ</t>
    </rPh>
    <phoneticPr fontId="2"/>
  </si>
  <si>
    <t>６９</t>
  </si>
  <si>
    <t>水納島</t>
    <rPh sb="0" eb="2">
      <t>ミンナ</t>
    </rPh>
    <rPh sb="2" eb="3">
      <t>ジマ</t>
    </rPh>
    <phoneticPr fontId="2"/>
  </si>
  <si>
    <t>八重山語</t>
    <rPh sb="0" eb="3">
      <t>ヤエヤマ</t>
    </rPh>
    <rPh sb="3" eb="4">
      <t>ゴ</t>
    </rPh>
    <phoneticPr fontId="2"/>
  </si>
  <si>
    <t>石垣市</t>
    <rPh sb="0" eb="2">
      <t>イシガキ</t>
    </rPh>
    <rPh sb="2" eb="3">
      <t>シ</t>
    </rPh>
    <phoneticPr fontId="2"/>
  </si>
  <si>
    <t>石垣</t>
    <rPh sb="0" eb="2">
      <t>イシガキ</t>
    </rPh>
    <phoneticPr fontId="2"/>
  </si>
  <si>
    <t>７０</t>
  </si>
  <si>
    <t>八重山村（旧石垣市、竹冨）</t>
    <rPh sb="0" eb="3">
      <t>ヤエヤマ</t>
    </rPh>
    <rPh sb="3" eb="4">
      <t>ムラ</t>
    </rPh>
    <rPh sb="5" eb="6">
      <t>キュウ</t>
    </rPh>
    <rPh sb="6" eb="8">
      <t>イシガキ</t>
    </rPh>
    <rPh sb="8" eb="9">
      <t>シ</t>
    </rPh>
    <rPh sb="10" eb="12">
      <t>タケトミ</t>
    </rPh>
    <phoneticPr fontId="2"/>
  </si>
  <si>
    <t>宮良間</t>
    <rPh sb="0" eb="2">
      <t>ミヤラ</t>
    </rPh>
    <rPh sb="2" eb="3">
      <t>マ</t>
    </rPh>
    <phoneticPr fontId="2"/>
  </si>
  <si>
    <t>７１</t>
  </si>
  <si>
    <t>八重山村（旧大浜町の一部）</t>
    <rPh sb="0" eb="3">
      <t>ヤエヤマ</t>
    </rPh>
    <rPh sb="3" eb="4">
      <t>ソン</t>
    </rPh>
    <rPh sb="6" eb="8">
      <t>オオハマ</t>
    </rPh>
    <rPh sb="8" eb="9">
      <t>チョウ</t>
    </rPh>
    <rPh sb="10" eb="12">
      <t>イチブ</t>
    </rPh>
    <phoneticPr fontId="2"/>
  </si>
  <si>
    <t>大浜</t>
    <rPh sb="0" eb="2">
      <t>オオハマ</t>
    </rPh>
    <phoneticPr fontId="2"/>
  </si>
  <si>
    <t>７２</t>
  </si>
  <si>
    <t>竹富町</t>
    <rPh sb="0" eb="2">
      <t>タケトミ</t>
    </rPh>
    <rPh sb="2" eb="3">
      <t>マチ</t>
    </rPh>
    <phoneticPr fontId="2"/>
  </si>
  <si>
    <t>７３</t>
  </si>
  <si>
    <t>竹冨島</t>
    <rPh sb="0" eb="3">
      <t>タケトミジマ</t>
    </rPh>
    <phoneticPr fontId="2"/>
  </si>
  <si>
    <t>７４</t>
  </si>
  <si>
    <t>波照間島</t>
    <rPh sb="0" eb="3">
      <t>ハテルマ</t>
    </rPh>
    <phoneticPr fontId="2"/>
  </si>
  <si>
    <t>７５</t>
  </si>
  <si>
    <t>鳩間島</t>
    <rPh sb="0" eb="2">
      <t>ハトマ</t>
    </rPh>
    <phoneticPr fontId="2"/>
  </si>
  <si>
    <t>７６</t>
  </si>
  <si>
    <t>西表島(西部)</t>
    <rPh sb="4" eb="6">
      <t>セイブ</t>
    </rPh>
    <phoneticPr fontId="2"/>
  </si>
  <si>
    <t>７７</t>
  </si>
  <si>
    <t>西表島(東部)</t>
    <rPh sb="4" eb="6">
      <t>トウブ</t>
    </rPh>
    <phoneticPr fontId="2"/>
  </si>
  <si>
    <t>７８</t>
  </si>
  <si>
    <t>小浜島</t>
    <rPh sb="0" eb="2">
      <t>オバマ</t>
    </rPh>
    <phoneticPr fontId="2"/>
  </si>
  <si>
    <t>７９</t>
  </si>
  <si>
    <t>新城島</t>
    <rPh sb="0" eb="2">
      <t>アラシロ</t>
    </rPh>
    <phoneticPr fontId="2"/>
  </si>
  <si>
    <t>８０</t>
  </si>
  <si>
    <t>黒島</t>
    <rPh sb="0" eb="2">
      <t>クロシマ</t>
    </rPh>
    <phoneticPr fontId="2"/>
  </si>
  <si>
    <t>与那国</t>
    <rPh sb="0" eb="3">
      <t>ヨナグニ</t>
    </rPh>
    <phoneticPr fontId="2"/>
  </si>
  <si>
    <t>与那国町</t>
    <rPh sb="0" eb="3">
      <t>ヨナグニ</t>
    </rPh>
    <rPh sb="3" eb="4">
      <t>チョウ</t>
    </rPh>
    <phoneticPr fontId="2"/>
  </si>
  <si>
    <t>与那国島</t>
    <rPh sb="0" eb="3">
      <t>ヨナグニ</t>
    </rPh>
    <rPh sb="3" eb="4">
      <t>ジマ</t>
    </rPh>
    <phoneticPr fontId="2"/>
  </si>
  <si>
    <t>８１</t>
  </si>
  <si>
    <t>八重山村（与那国町）</t>
    <rPh sb="0" eb="3">
      <t>ヤエヤマ</t>
    </rPh>
    <rPh sb="3" eb="4">
      <t>ソン</t>
    </rPh>
    <rPh sb="5" eb="9">
      <t>ヨナグニチョウ</t>
    </rPh>
    <phoneticPr fontId="2"/>
  </si>
  <si>
    <t>「調査票」凡例</t>
    <rPh sb="1" eb="4">
      <t>チョウサヒョウ</t>
    </rPh>
    <rPh sb="5" eb="7">
      <t>ハンレイ</t>
    </rPh>
    <phoneticPr fontId="2"/>
  </si>
  <si>
    <t>　◎国調査済み　○国調査中　△ 国調査予定　▽ 科研費（琉大）調査済み　□ 市町村調査済み 　</t>
    <phoneticPr fontId="2"/>
  </si>
  <si>
    <t>歌</t>
    <rPh sb="0" eb="1">
      <t>ケン</t>
    </rPh>
    <phoneticPr fontId="2"/>
  </si>
  <si>
    <t>文章</t>
    <phoneticPr fontId="2"/>
  </si>
  <si>
    <t>教材
（県）</t>
    <rPh sb="0" eb="2">
      <t>キョウザイ</t>
    </rPh>
    <phoneticPr fontId="2"/>
  </si>
  <si>
    <t>自然談話）</t>
    <rPh sb="0" eb="1">
      <t>シゼン</t>
    </rPh>
    <phoneticPr fontId="2"/>
  </si>
  <si>
    <t>玉元孝治</t>
    <rPh sb="0" eb="1">
      <t>タマ</t>
    </rPh>
    <rPh sb="2" eb="4">
      <t>タカハル</t>
    </rPh>
    <phoneticPr fontId="2"/>
  </si>
  <si>
    <t>麻生玲子</t>
    <rPh sb="0" eb="2">
      <t>アソウ</t>
    </rPh>
    <rPh sb="2" eb="4">
      <t>レイコ</t>
    </rPh>
    <phoneticPr fontId="2"/>
  </si>
  <si>
    <t>島袋幸子</t>
    <rPh sb="0" eb="2">
      <t>シマブクロ</t>
    </rPh>
    <rPh sb="2" eb="4">
      <t>ユキコ</t>
    </rPh>
    <phoneticPr fontId="2"/>
  </si>
  <si>
    <t>崎原正志</t>
    <rPh sb="0" eb="4">
      <t>サキハラマサシ</t>
    </rPh>
    <phoneticPr fontId="2"/>
  </si>
  <si>
    <t>狩俣繁久</t>
    <rPh sb="0" eb="4">
      <t>カ</t>
    </rPh>
    <phoneticPr fontId="2"/>
  </si>
  <si>
    <t>玉元孝治</t>
    <rPh sb="0" eb="2">
      <t>タマモト</t>
    </rPh>
    <rPh sb="2" eb="4">
      <t>タカハル</t>
    </rPh>
    <phoneticPr fontId="2"/>
  </si>
  <si>
    <t>當山奈那</t>
    <rPh sb="0" eb="2">
      <t>トウヤマ</t>
    </rPh>
    <rPh sb="2" eb="4">
      <t>ナナ</t>
    </rPh>
    <phoneticPr fontId="2"/>
  </si>
  <si>
    <t>又吉里美</t>
    <rPh sb="0" eb="4">
      <t>マタヨシサトミ</t>
    </rPh>
    <phoneticPr fontId="2"/>
  </si>
  <si>
    <t>西岡敏</t>
    <rPh sb="0" eb="3">
      <t>ニシオカサトシ</t>
    </rPh>
    <phoneticPr fontId="2"/>
  </si>
  <si>
    <t>仲間恵子</t>
    <rPh sb="0" eb="2">
      <t>ナカマ</t>
    </rPh>
    <rPh sb="2" eb="4">
      <t>ケイコ</t>
    </rPh>
    <phoneticPr fontId="2"/>
  </si>
  <si>
    <t>目差尚太</t>
    <rPh sb="0" eb="4">
      <t>メザシ</t>
    </rPh>
    <phoneticPr fontId="2"/>
  </si>
  <si>
    <t>中本謙</t>
    <rPh sb="0" eb="3">
      <t>ナカモトケン</t>
    </rPh>
    <phoneticPr fontId="2"/>
  </si>
  <si>
    <t>當山</t>
    <rPh sb="0" eb="2">
      <t>トウヤマ</t>
    </rPh>
    <phoneticPr fontId="2"/>
  </si>
  <si>
    <t>金田章宏</t>
    <rPh sb="0" eb="4">
      <t>カネダアキヒロ</t>
    </rPh>
    <phoneticPr fontId="2"/>
  </si>
  <si>
    <t>加藤幹治</t>
    <rPh sb="0" eb="4">
      <t>カトウ</t>
    </rPh>
    <phoneticPr fontId="2"/>
  </si>
  <si>
    <t>未定</t>
    <rPh sb="0" eb="2">
      <t>ミテイ</t>
    </rPh>
    <phoneticPr fontId="2"/>
  </si>
  <si>
    <t>白田理人</t>
    <rPh sb="0" eb="4">
      <t>シラタリヒト</t>
    </rPh>
    <phoneticPr fontId="2"/>
  </si>
  <si>
    <t>當山奈那</t>
    <rPh sb="0" eb="4">
      <t>トウヤマナナ</t>
    </rPh>
    <phoneticPr fontId="2"/>
  </si>
  <si>
    <t>下地賀代子</t>
    <rPh sb="0" eb="5">
      <t>シモジ</t>
    </rPh>
    <phoneticPr fontId="2"/>
  </si>
  <si>
    <t>下地理則</t>
    <rPh sb="0" eb="4">
      <t>シモジ</t>
    </rPh>
    <phoneticPr fontId="2"/>
  </si>
  <si>
    <t>横山晶子</t>
    <rPh sb="0" eb="2">
      <t>ヨコヤマ</t>
    </rPh>
    <rPh sb="2" eb="4">
      <t>アキコ</t>
    </rPh>
    <phoneticPr fontId="2"/>
  </si>
  <si>
    <t>仲原穣</t>
    <rPh sb="0" eb="2">
      <t>ナカハラ</t>
    </rPh>
    <rPh sb="2" eb="3">
      <t>ジョウ</t>
    </rPh>
    <phoneticPr fontId="2"/>
  </si>
  <si>
    <t>坂井美日</t>
    <rPh sb="0" eb="2">
      <t>サカイ</t>
    </rPh>
    <rPh sb="2" eb="3">
      <t>ビ</t>
    </rPh>
    <rPh sb="3" eb="4">
      <t>ニチ</t>
    </rPh>
    <phoneticPr fontId="2"/>
  </si>
  <si>
    <t>セリック</t>
    <phoneticPr fontId="2"/>
  </si>
  <si>
    <t>占部由子</t>
    <rPh sb="0" eb="2">
      <t>ウラベ</t>
    </rPh>
    <rPh sb="2" eb="4">
      <t>ユウコ</t>
    </rPh>
    <phoneticPr fontId="2"/>
  </si>
  <si>
    <t>(a)</t>
    <phoneticPr fontId="2"/>
  </si>
  <si>
    <t>(b)</t>
    <phoneticPr fontId="2"/>
  </si>
  <si>
    <t>　人件費</t>
    <rPh sb="1" eb="4">
      <t>ジンケンヒ</t>
    </rPh>
    <phoneticPr fontId="2"/>
  </si>
  <si>
    <t>　総計</t>
    <rPh sb="1" eb="3">
      <t>ソウケイ</t>
    </rPh>
    <phoneticPr fontId="2"/>
  </si>
  <si>
    <t>金額
（税込）</t>
    <rPh sb="0" eb="2">
      <t>キンガク</t>
    </rPh>
    <rPh sb="4" eb="6">
      <t>ゼイコ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</si>
</sst>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17" x14ac:knownFonts="1">
    <font>
      <sz val="11"/>
      <color theme="1"/>
      <name val="Times New Roman"/>
      <family val="2"/>
      <charset val="128"/>
    </font>
    <font>
      <vertAlign val="superscript"/>
      <sz val="10"/>
      <name val="ＭＳ Ｐゴシック"/>
      <family val="3"/>
      <charset val="128"/>
    </font>
    <font>
      <sz val="6"/>
      <name val="Times New Roman"/>
      <family val="2"/>
      <charset val="128"/>
    </font>
    <font>
      <sz val="11"/>
      <name val="ＭＳ Ｐ明朝"/>
      <family val="1"/>
      <charset val="128"/>
    </font>
    <font>
      <sz val="6"/>
      <name val="ＭＳ Ｐゴシック"/>
      <family val="3"/>
      <charset val="128"/>
      <scheme val="minor"/>
    </font>
    <font>
      <sz val="10"/>
      <name val="ＭＳ Ｐ明朝"/>
      <family val="1"/>
      <charset val="128"/>
    </font>
    <font>
      <sz val="11"/>
      <color theme="1"/>
      <name val="ＭＳ Ｐゴシック"/>
      <family val="3"/>
      <charset val="128"/>
      <scheme val="minor"/>
    </font>
    <font>
      <strike/>
      <sz val="11"/>
      <name val="ＭＳ Ｐ明朝"/>
      <family val="1"/>
      <charset val="128"/>
    </font>
    <font>
      <sz val="11"/>
      <color rgb="FFFF0000"/>
      <name val="ＭＳ Ｐ明朝"/>
      <family val="1"/>
      <charset val="128"/>
    </font>
    <font>
      <sz val="12"/>
      <name val="ＭＳ Ｐ明朝"/>
      <family val="1"/>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8"/>
      <color theme="1"/>
      <name val="ＭＳ 明朝"/>
      <family val="1"/>
      <charset val="128"/>
    </font>
    <font>
      <sz val="11"/>
      <color theme="1"/>
      <name val="ＭＳ 明朝"/>
      <family val="1"/>
      <charset val="128"/>
    </font>
    <font>
      <sz val="11"/>
      <color rgb="FFFF0000"/>
      <name val="ＭＳ 明朝"/>
      <family val="1"/>
      <charset val="128"/>
    </font>
  </fonts>
  <fills count="13">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39997558519241921"/>
        <bgColor indexed="64"/>
      </patternFill>
    </fill>
  </fills>
  <borders count="71">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double">
        <color auto="1"/>
      </left>
      <right style="double">
        <color auto="1"/>
      </right>
      <top style="double">
        <color auto="1"/>
      </top>
      <bottom style="double">
        <color auto="1"/>
      </bottom>
      <diagonal/>
    </border>
    <border>
      <left/>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style="thin">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s>
  <cellStyleXfs count="3">
    <xf numFmtId="0" fontId="0" fillId="0" borderId="0">
      <alignment vertical="center"/>
    </xf>
    <xf numFmtId="0" fontId="1" fillId="0" borderId="0"/>
    <xf numFmtId="38" fontId="6" fillId="0" borderId="0" applyFont="0" applyFill="0" applyBorder="0" applyAlignment="0" applyProtection="0">
      <alignment vertical="center"/>
    </xf>
  </cellStyleXfs>
  <cellXfs count="446">
    <xf numFmtId="0" fontId="0" fillId="0" borderId="0" xfId="0">
      <alignment vertical="center"/>
    </xf>
    <xf numFmtId="0" fontId="3" fillId="0" borderId="0" xfId="0" applyFont="1" applyAlignment="1">
      <alignment horizontal="right" vertical="center"/>
    </xf>
    <xf numFmtId="0" fontId="5" fillId="0" borderId="0" xfId="0" applyFont="1" applyAlignment="1">
      <alignment horizontal="right" vertical="center" wrapText="1"/>
    </xf>
    <xf numFmtId="0" fontId="5" fillId="0" borderId="0" xfId="0" applyFont="1" applyAlignment="1">
      <alignment vertical="center" wrapText="1"/>
    </xf>
    <xf numFmtId="0" fontId="3" fillId="0" borderId="0" xfId="0" applyFont="1">
      <alignmen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vertical="center" wrapText="1"/>
    </xf>
    <xf numFmtId="0" fontId="9" fillId="0" borderId="0" xfId="0" applyFont="1">
      <alignment vertical="center"/>
    </xf>
    <xf numFmtId="0" fontId="9" fillId="0" borderId="0" xfId="0" applyFont="1" applyAlignment="1">
      <alignment horizontal="left" vertical="center"/>
    </xf>
    <xf numFmtId="0" fontId="7" fillId="0" borderId="0" xfId="0" applyFont="1">
      <alignment vertical="center"/>
    </xf>
    <xf numFmtId="3" fontId="3" fillId="0" borderId="0" xfId="0" applyNumberFormat="1" applyFont="1">
      <alignment vertical="center"/>
    </xf>
    <xf numFmtId="0" fontId="5" fillId="0" borderId="0" xfId="0" applyFont="1">
      <alignmen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9" xfId="0" applyFont="1" applyBorder="1" applyAlignment="1">
      <alignment horizontal="left" vertical="center"/>
    </xf>
    <xf numFmtId="3" fontId="3" fillId="0" borderId="4" xfId="0" applyNumberFormat="1" applyFont="1" applyBorder="1" applyAlignment="1">
      <alignment horizontal="right" vertical="center"/>
    </xf>
    <xf numFmtId="0" fontId="9" fillId="0" borderId="0" xfId="0" applyFont="1" applyAlignment="1">
      <alignment horizontal="right" vertical="center"/>
    </xf>
    <xf numFmtId="0" fontId="3" fillId="0" borderId="14"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6" xfId="0" applyFont="1" applyBorder="1" applyAlignment="1">
      <alignment horizontal="left" vertical="center"/>
    </xf>
    <xf numFmtId="0" fontId="3" fillId="0" borderId="12" xfId="0" applyFont="1" applyBorder="1">
      <alignment vertical="center"/>
    </xf>
    <xf numFmtId="0" fontId="3" fillId="0" borderId="18" xfId="0" applyFont="1" applyBorder="1" applyAlignment="1">
      <alignment horizontal="left" vertical="center"/>
    </xf>
    <xf numFmtId="0" fontId="3" fillId="0" borderId="3" xfId="1" applyFont="1" applyBorder="1" applyAlignment="1">
      <alignment horizontal="left" vertical="center"/>
    </xf>
    <xf numFmtId="0" fontId="3" fillId="0" borderId="11" xfId="1" applyFont="1" applyBorder="1" applyAlignment="1">
      <alignment horizontal="left" vertical="center"/>
    </xf>
    <xf numFmtId="0" fontId="3" fillId="0" borderId="3" xfId="1" applyFont="1" applyBorder="1" applyAlignment="1">
      <alignment horizontal="center" vertical="center"/>
    </xf>
    <xf numFmtId="0" fontId="3" fillId="0" borderId="11" xfId="1"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3" fontId="3" fillId="0" borderId="24" xfId="0" applyNumberFormat="1" applyFont="1" applyBorder="1" applyAlignment="1">
      <alignment horizontal="right" vertical="center"/>
    </xf>
    <xf numFmtId="3" fontId="3" fillId="0" borderId="25" xfId="0" applyNumberFormat="1" applyFont="1" applyBorder="1" applyAlignment="1">
      <alignment horizontal="right" vertical="center"/>
    </xf>
    <xf numFmtId="3" fontId="3" fillId="0" borderId="18" xfId="0" applyNumberFormat="1" applyFont="1" applyBorder="1">
      <alignment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176" fontId="3" fillId="0" borderId="15"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3" fillId="0" borderId="16" xfId="0" applyNumberFormat="1" applyFont="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3" xfId="0" applyFont="1" applyBorder="1" applyAlignment="1">
      <alignment horizontal="right" vertical="center"/>
    </xf>
    <xf numFmtId="0" fontId="3" fillId="0" borderId="13" xfId="0" applyFont="1" applyBorder="1" applyAlignment="1">
      <alignment horizontal="righ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3" xfId="0" applyFont="1" applyBorder="1">
      <alignment vertical="center"/>
    </xf>
    <xf numFmtId="0" fontId="3" fillId="0" borderId="16" xfId="0" applyFont="1" applyBorder="1">
      <alignment vertical="center"/>
    </xf>
    <xf numFmtId="0" fontId="3" fillId="2" borderId="5" xfId="0" applyFont="1" applyFill="1" applyBorder="1" applyAlignment="1">
      <alignment horizontal="right" vertical="center"/>
    </xf>
    <xf numFmtId="0" fontId="3" fillId="2" borderId="6" xfId="0" applyFont="1" applyFill="1" applyBorder="1" applyAlignment="1">
      <alignment horizontal="left" vertical="center"/>
    </xf>
    <xf numFmtId="0" fontId="3" fillId="2" borderId="7" xfId="0" applyFont="1" applyFill="1" applyBorder="1" applyAlignment="1">
      <alignment horizontal="right" vertical="center"/>
    </xf>
    <xf numFmtId="0" fontId="3" fillId="2" borderId="2" xfId="0" applyFont="1" applyFill="1" applyBorder="1" applyAlignment="1">
      <alignment horizontal="left" vertical="center"/>
    </xf>
    <xf numFmtId="0" fontId="3" fillId="0" borderId="23" xfId="0" applyFont="1" applyBorder="1" applyAlignment="1">
      <alignment horizontal="left" vertical="center"/>
    </xf>
    <xf numFmtId="176" fontId="3" fillId="0" borderId="23" xfId="0" applyNumberFormat="1" applyFont="1" applyBorder="1" applyAlignment="1">
      <alignment horizontal="right" vertical="center"/>
    </xf>
    <xf numFmtId="0" fontId="3" fillId="0" borderId="10" xfId="0" applyFont="1" applyBorder="1" applyAlignment="1">
      <alignment horizontal="right" vertical="center"/>
    </xf>
    <xf numFmtId="0" fontId="3" fillId="0" borderId="17" xfId="0" applyFont="1" applyBorder="1">
      <alignment vertical="center"/>
    </xf>
    <xf numFmtId="0" fontId="3" fillId="0" borderId="17" xfId="0" applyFont="1" applyBorder="1" applyAlignment="1">
      <alignment horizontal="left" vertical="center"/>
    </xf>
    <xf numFmtId="3" fontId="3" fillId="0" borderId="17" xfId="0" applyNumberFormat="1" applyFont="1" applyBorder="1" applyAlignment="1">
      <alignment horizontal="right" vertical="center"/>
    </xf>
    <xf numFmtId="0" fontId="3" fillId="2" borderId="3" xfId="0" applyFont="1" applyFill="1" applyBorder="1" applyAlignment="1">
      <alignment horizontal="righ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4" xfId="0" applyFont="1" applyFill="1" applyBorder="1">
      <alignment vertical="center"/>
    </xf>
    <xf numFmtId="0" fontId="3" fillId="2" borderId="25" xfId="0" applyFont="1" applyFill="1" applyBorder="1">
      <alignment vertical="center"/>
    </xf>
    <xf numFmtId="0" fontId="3" fillId="2" borderId="8" xfId="0" applyFont="1" applyFill="1" applyBorder="1" applyAlignment="1">
      <alignment horizontal="right" vertical="center"/>
    </xf>
    <xf numFmtId="0" fontId="3" fillId="2" borderId="26" xfId="0" applyFont="1" applyFill="1" applyBorder="1">
      <alignment vertical="center"/>
    </xf>
    <xf numFmtId="0" fontId="3" fillId="2" borderId="9" xfId="0" applyFont="1" applyFill="1" applyBorder="1" applyAlignment="1">
      <alignment horizontal="left" vertical="center"/>
    </xf>
    <xf numFmtId="3" fontId="3" fillId="0" borderId="24" xfId="0" applyNumberFormat="1" applyFont="1" applyBorder="1">
      <alignment vertical="center"/>
    </xf>
    <xf numFmtId="3" fontId="3" fillId="0" borderId="25" xfId="0" applyNumberFormat="1" applyFont="1" applyBorder="1">
      <alignment vertical="center"/>
    </xf>
    <xf numFmtId="3" fontId="3" fillId="0" borderId="26" xfId="0" applyNumberFormat="1" applyFont="1" applyBorder="1">
      <alignmen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12" xfId="0" applyFont="1" applyBorder="1" applyAlignment="1">
      <alignment horizontal="center" vertical="center"/>
    </xf>
    <xf numFmtId="0" fontId="3" fillId="2" borderId="12" xfId="0" applyFont="1" applyFill="1" applyBorder="1">
      <alignment vertical="center"/>
    </xf>
    <xf numFmtId="3" fontId="3" fillId="0" borderId="12" xfId="0" applyNumberFormat="1" applyFont="1" applyBorder="1">
      <alignment vertical="center"/>
    </xf>
    <xf numFmtId="0" fontId="5" fillId="0" borderId="12" xfId="0" applyFont="1" applyBorder="1" applyAlignment="1">
      <alignment vertical="center" wrapText="1"/>
    </xf>
    <xf numFmtId="176" fontId="3" fillId="0" borderId="0" xfId="0" applyNumberFormat="1" applyFont="1">
      <alignment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10" fillId="0" borderId="0" xfId="0" applyFont="1" applyAlignment="1">
      <alignment horizontal="left" vertical="center"/>
    </xf>
    <xf numFmtId="0" fontId="10" fillId="0" borderId="0" xfId="0" applyFont="1">
      <alignment vertical="center"/>
    </xf>
    <xf numFmtId="177" fontId="10" fillId="0" borderId="0" xfId="0" applyNumberFormat="1" applyFont="1" applyAlignment="1">
      <alignment horizontal="left" vertical="center"/>
    </xf>
    <xf numFmtId="0" fontId="11" fillId="0" borderId="4" xfId="0" applyFont="1" applyBorder="1" applyAlignment="1">
      <alignment horizontal="center" vertical="center"/>
    </xf>
    <xf numFmtId="0" fontId="11" fillId="8" borderId="3" xfId="0" applyFont="1" applyFill="1" applyBorder="1" applyAlignment="1">
      <alignment horizontal="center" vertical="center" wrapText="1"/>
    </xf>
    <xf numFmtId="0" fontId="11" fillId="8" borderId="12" xfId="1" applyFont="1" applyFill="1" applyBorder="1" applyAlignment="1">
      <alignment horizontal="center" vertical="center"/>
    </xf>
    <xf numFmtId="0" fontId="11" fillId="0" borderId="4" xfId="1" applyFont="1" applyBorder="1" applyAlignment="1">
      <alignment horizontal="center" vertical="center"/>
    </xf>
    <xf numFmtId="177" fontId="11" fillId="10" borderId="3" xfId="0" applyNumberFormat="1" applyFont="1" applyFill="1" applyBorder="1" applyAlignment="1">
      <alignment horizontal="center" vertical="center" wrapText="1"/>
    </xf>
    <xf numFmtId="0" fontId="11" fillId="10" borderId="12" xfId="1" quotePrefix="1" applyFont="1" applyFill="1" applyBorder="1" applyAlignment="1">
      <alignment horizontal="center" vertical="center" wrapText="1"/>
    </xf>
    <xf numFmtId="0" fontId="11" fillId="9" borderId="28" xfId="1" quotePrefix="1" applyFont="1" applyFill="1" applyBorder="1" applyAlignment="1">
      <alignment horizontal="center" vertical="center" wrapText="1"/>
    </xf>
    <xf numFmtId="0" fontId="11" fillId="9" borderId="37" xfId="1" quotePrefix="1" applyFont="1" applyFill="1" applyBorder="1" applyAlignment="1">
      <alignment horizontal="center" vertical="center" wrapText="1"/>
    </xf>
    <xf numFmtId="0" fontId="11" fillId="9" borderId="38" xfId="1" quotePrefix="1" applyFont="1" applyFill="1" applyBorder="1" applyAlignment="1">
      <alignment horizontal="center" vertical="center" wrapText="1"/>
    </xf>
    <xf numFmtId="0" fontId="11" fillId="3" borderId="28" xfId="1" quotePrefix="1" applyFont="1" applyFill="1" applyBorder="1" applyAlignment="1">
      <alignment horizontal="center" vertical="center" wrapText="1"/>
    </xf>
    <xf numFmtId="0" fontId="11" fillId="3" borderId="38" xfId="1" quotePrefix="1" applyFont="1" applyFill="1" applyBorder="1" applyAlignment="1">
      <alignment horizontal="center" vertical="center" wrapText="1"/>
    </xf>
    <xf numFmtId="0" fontId="11" fillId="4" borderId="4" xfId="1" quotePrefix="1" applyFont="1" applyFill="1" applyBorder="1" applyAlignment="1">
      <alignment horizontal="center" vertical="center" wrapText="1"/>
    </xf>
    <xf numFmtId="0" fontId="11" fillId="5" borderId="4" xfId="1" quotePrefix="1" applyFont="1" applyFill="1" applyBorder="1" applyAlignment="1">
      <alignment horizontal="center" vertical="center" wrapText="1"/>
    </xf>
    <xf numFmtId="0" fontId="11" fillId="6" borderId="4" xfId="1" quotePrefix="1" applyFont="1" applyFill="1" applyBorder="1" applyAlignment="1">
      <alignment horizontal="center" vertical="center" wrapText="1"/>
    </xf>
    <xf numFmtId="0" fontId="11" fillId="7" borderId="4" xfId="1" quotePrefix="1" applyFont="1" applyFill="1" applyBorder="1" applyAlignment="1">
      <alignment horizontal="center" vertical="center" wrapText="1"/>
    </xf>
    <xf numFmtId="0" fontId="12" fillId="0" borderId="0" xfId="1" applyFont="1" applyAlignment="1">
      <alignment vertical="center" wrapText="1"/>
    </xf>
    <xf numFmtId="0" fontId="13" fillId="8" borderId="20" xfId="1" applyFont="1" applyFill="1" applyBorder="1" applyAlignment="1">
      <alignment horizontal="right" vertical="center" wrapText="1"/>
    </xf>
    <xf numFmtId="0" fontId="13" fillId="8" borderId="47" xfId="0" applyFont="1" applyFill="1" applyBorder="1">
      <alignment vertical="center"/>
    </xf>
    <xf numFmtId="0" fontId="13" fillId="0" borderId="21" xfId="0" applyFont="1" applyBorder="1">
      <alignment vertical="center"/>
    </xf>
    <xf numFmtId="177" fontId="13" fillId="10" borderId="5" xfId="1" quotePrefix="1" applyNumberFormat="1" applyFont="1" applyFill="1" applyBorder="1" applyAlignment="1">
      <alignment horizontal="right" vertical="center" wrapText="1"/>
    </xf>
    <xf numFmtId="0" fontId="13" fillId="10" borderId="24" xfId="0" applyFont="1" applyFill="1" applyBorder="1">
      <alignment vertical="center"/>
    </xf>
    <xf numFmtId="176" fontId="10" fillId="0" borderId="43" xfId="0" applyNumberFormat="1" applyFont="1" applyBorder="1">
      <alignment vertical="center"/>
    </xf>
    <xf numFmtId="176" fontId="10" fillId="0" borderId="29" xfId="0" applyNumberFormat="1" applyFont="1" applyBorder="1">
      <alignment vertical="center"/>
    </xf>
    <xf numFmtId="176" fontId="10" fillId="0" borderId="30" xfId="0" applyNumberFormat="1" applyFont="1" applyBorder="1">
      <alignment vertical="center"/>
    </xf>
    <xf numFmtId="0" fontId="10" fillId="0" borderId="43" xfId="0" applyFont="1" applyBorder="1" applyAlignment="1">
      <alignment horizontal="center" vertical="center"/>
    </xf>
    <xf numFmtId="0" fontId="10" fillId="0" borderId="30" xfId="0" applyFont="1" applyBorder="1" applyAlignment="1">
      <alignment horizontal="center" vertical="center"/>
    </xf>
    <xf numFmtId="0" fontId="10" fillId="0" borderId="21" xfId="0" applyFont="1" applyBorder="1" applyAlignment="1">
      <alignment horizontal="center" vertical="center"/>
    </xf>
    <xf numFmtId="0" fontId="13" fillId="8" borderId="10" xfId="0" applyFont="1" applyFill="1" applyBorder="1" applyAlignment="1">
      <alignment horizontal="right" vertical="center"/>
    </xf>
    <xf numFmtId="0" fontId="13" fillId="8" borderId="17" xfId="0" applyFont="1" applyFill="1" applyBorder="1">
      <alignment vertical="center"/>
    </xf>
    <xf numFmtId="177" fontId="13" fillId="10" borderId="7" xfId="1" quotePrefix="1" applyNumberFormat="1" applyFont="1" applyFill="1" applyBorder="1" applyAlignment="1">
      <alignment horizontal="right" vertical="center" wrapText="1"/>
    </xf>
    <xf numFmtId="0" fontId="13" fillId="10" borderId="25" xfId="0" applyFont="1" applyFill="1" applyBorder="1" applyAlignment="1">
      <alignment vertical="center" wrapText="1"/>
    </xf>
    <xf numFmtId="176" fontId="10" fillId="0" borderId="48" xfId="0" applyNumberFormat="1" applyFont="1" applyBorder="1" applyAlignment="1">
      <alignment vertical="center" wrapText="1"/>
    </xf>
    <xf numFmtId="176" fontId="10" fillId="0" borderId="1" xfId="0" applyNumberFormat="1" applyFont="1" applyBorder="1" applyAlignment="1">
      <alignment vertical="center" wrapText="1"/>
    </xf>
    <xf numFmtId="176" fontId="10" fillId="0" borderId="32" xfId="0" applyNumberFormat="1" applyFont="1" applyBorder="1" applyAlignment="1">
      <alignment vertical="center" wrapText="1"/>
    </xf>
    <xf numFmtId="0" fontId="10" fillId="0" borderId="48" xfId="0" applyFont="1" applyBorder="1" applyAlignment="1">
      <alignment horizontal="center" vertical="center"/>
    </xf>
    <xf numFmtId="0" fontId="10" fillId="0" borderId="32" xfId="0" applyFont="1" applyBorder="1" applyAlignment="1">
      <alignment horizontal="center" vertical="center"/>
    </xf>
    <xf numFmtId="0" fontId="10" fillId="0" borderId="22" xfId="0" applyFont="1" applyBorder="1" applyAlignment="1">
      <alignment horizontal="center" vertical="center"/>
    </xf>
    <xf numFmtId="0" fontId="13" fillId="0" borderId="22" xfId="0" applyFont="1" applyBorder="1" applyAlignment="1">
      <alignment vertical="center" wrapText="1"/>
    </xf>
    <xf numFmtId="0" fontId="13" fillId="8" borderId="10" xfId="1" applyFont="1" applyFill="1" applyBorder="1" applyAlignment="1">
      <alignment horizontal="right" vertical="center" wrapText="1"/>
    </xf>
    <xf numFmtId="176" fontId="10" fillId="0" borderId="49" xfId="0" applyNumberFormat="1" applyFont="1" applyBorder="1">
      <alignment vertical="center"/>
    </xf>
    <xf numFmtId="176" fontId="10" fillId="0" borderId="33" xfId="0" applyNumberFormat="1" applyFont="1" applyBorder="1">
      <alignment vertical="center"/>
    </xf>
    <xf numFmtId="176" fontId="10" fillId="0" borderId="34" xfId="0" applyNumberFormat="1" applyFont="1" applyBorder="1">
      <alignment vertical="center"/>
    </xf>
    <xf numFmtId="0" fontId="13" fillId="8" borderId="3" xfId="1" applyFont="1" applyFill="1" applyBorder="1" applyAlignment="1">
      <alignment horizontal="right" vertical="center" wrapText="1"/>
    </xf>
    <xf numFmtId="0" fontId="13" fillId="8" borderId="12" xfId="0" applyFont="1" applyFill="1" applyBorder="1" applyAlignment="1">
      <alignment vertical="center" wrapText="1"/>
    </xf>
    <xf numFmtId="176" fontId="15" fillId="0" borderId="50" xfId="0" applyNumberFormat="1" applyFont="1" applyBorder="1">
      <alignment vertical="center"/>
    </xf>
    <xf numFmtId="176" fontId="15" fillId="0" borderId="35" xfId="0" applyNumberFormat="1" applyFont="1" applyBorder="1">
      <alignment vertical="center"/>
    </xf>
    <xf numFmtId="176" fontId="15" fillId="0" borderId="36" xfId="0" applyNumberFormat="1" applyFont="1" applyBorder="1">
      <alignment vertical="center"/>
    </xf>
    <xf numFmtId="0" fontId="13" fillId="8" borderId="3" xfId="0" applyFont="1" applyFill="1" applyBorder="1" applyAlignment="1">
      <alignment horizontal="right" vertical="center"/>
    </xf>
    <xf numFmtId="0" fontId="13" fillId="0" borderId="4" xfId="0" applyFont="1" applyBorder="1">
      <alignment vertical="center"/>
    </xf>
    <xf numFmtId="177" fontId="13" fillId="10" borderId="3" xfId="1" quotePrefix="1" applyNumberFormat="1" applyFont="1" applyFill="1" applyBorder="1" applyAlignment="1">
      <alignment horizontal="right" vertical="center" wrapText="1"/>
    </xf>
    <xf numFmtId="0" fontId="13" fillId="10" borderId="12" xfId="0" applyFont="1" applyFill="1" applyBorder="1">
      <alignment vertical="center"/>
    </xf>
    <xf numFmtId="176" fontId="10" fillId="0" borderId="28" xfId="0" applyNumberFormat="1" applyFont="1" applyBorder="1">
      <alignment vertical="center"/>
    </xf>
    <xf numFmtId="176" fontId="10" fillId="0" borderId="37" xfId="0" applyNumberFormat="1" applyFont="1" applyBorder="1">
      <alignment vertical="center"/>
    </xf>
    <xf numFmtId="176" fontId="10" fillId="0" borderId="38" xfId="0" applyNumberFormat="1" applyFont="1" applyBorder="1">
      <alignment vertical="center"/>
    </xf>
    <xf numFmtId="0" fontId="10" fillId="0" borderId="28" xfId="0" applyFont="1" applyBorder="1" applyAlignment="1">
      <alignment horizontal="center" vertical="center"/>
    </xf>
    <xf numFmtId="0" fontId="10" fillId="0" borderId="38" xfId="0" applyFont="1" applyBorder="1" applyAlignment="1">
      <alignment horizontal="center" vertical="center"/>
    </xf>
    <xf numFmtId="0" fontId="10" fillId="0" borderId="4" xfId="0" applyFont="1" applyBorder="1" applyAlignment="1">
      <alignment horizontal="center" vertical="center"/>
    </xf>
    <xf numFmtId="0" fontId="13" fillId="8" borderId="20" xfId="0" applyFont="1" applyFill="1" applyBorder="1" applyAlignment="1">
      <alignment horizontal="right" vertical="center"/>
    </xf>
    <xf numFmtId="0" fontId="13" fillId="8" borderId="13" xfId="0" applyFont="1" applyFill="1" applyBorder="1" applyAlignment="1">
      <alignment horizontal="right" vertical="center"/>
    </xf>
    <xf numFmtId="0" fontId="13" fillId="8" borderId="18" xfId="0" applyFont="1" applyFill="1" applyBorder="1">
      <alignment vertical="center"/>
    </xf>
    <xf numFmtId="177" fontId="13" fillId="10" borderId="8" xfId="1" quotePrefix="1" applyNumberFormat="1" applyFont="1" applyFill="1" applyBorder="1" applyAlignment="1">
      <alignment horizontal="right" vertical="center" wrapText="1"/>
    </xf>
    <xf numFmtId="0" fontId="13" fillId="10" borderId="26" xfId="0" applyFont="1" applyFill="1" applyBorder="1">
      <alignment vertical="center"/>
    </xf>
    <xf numFmtId="176" fontId="10" fillId="0" borderId="51" xfId="0" applyNumberFormat="1" applyFont="1" applyBorder="1">
      <alignment vertical="center"/>
    </xf>
    <xf numFmtId="176" fontId="10" fillId="0" borderId="39" xfId="0" applyNumberFormat="1" applyFont="1" applyBorder="1">
      <alignment vertical="center"/>
    </xf>
    <xf numFmtId="176" fontId="10" fillId="0" borderId="40" xfId="0" applyNumberFormat="1" applyFont="1" applyBorder="1">
      <alignment vertical="center"/>
    </xf>
    <xf numFmtId="0" fontId="10" fillId="0" borderId="40" xfId="0" applyFont="1" applyBorder="1" applyAlignment="1">
      <alignment horizontal="center" vertical="center"/>
    </xf>
    <xf numFmtId="0" fontId="10" fillId="0" borderId="15" xfId="0" applyFont="1" applyBorder="1" applyAlignment="1">
      <alignment horizontal="center" vertical="center"/>
    </xf>
    <xf numFmtId="0" fontId="13" fillId="0" borderId="15" xfId="0" applyFont="1" applyBorder="1">
      <alignment vertical="center"/>
    </xf>
    <xf numFmtId="0" fontId="13" fillId="10" borderId="24" xfId="0" applyFont="1" applyFill="1" applyBorder="1" applyAlignment="1">
      <alignment vertical="center" wrapText="1"/>
    </xf>
    <xf numFmtId="176" fontId="10" fillId="0" borderId="52" xfId="0" applyNumberFormat="1" applyFont="1" applyBorder="1">
      <alignment vertical="center"/>
    </xf>
    <xf numFmtId="176" fontId="10" fillId="0" borderId="41" xfId="0" applyNumberFormat="1" applyFont="1" applyBorder="1">
      <alignment vertical="center"/>
    </xf>
    <xf numFmtId="176" fontId="10" fillId="0" borderId="42" xfId="0" applyNumberFormat="1" applyFont="1" applyBorder="1">
      <alignment vertical="center"/>
    </xf>
    <xf numFmtId="0" fontId="10" fillId="0" borderId="42" xfId="0" applyFont="1" applyBorder="1" applyAlignment="1">
      <alignment horizontal="center" vertical="center"/>
    </xf>
    <xf numFmtId="0" fontId="10" fillId="0" borderId="23" xfId="0" applyFont="1" applyBorder="1" applyAlignment="1">
      <alignment horizontal="center" vertical="center"/>
    </xf>
    <xf numFmtId="0" fontId="13" fillId="0" borderId="23" xfId="0" applyFont="1" applyBorder="1">
      <alignment vertical="center"/>
    </xf>
    <xf numFmtId="0" fontId="13" fillId="8" borderId="13" xfId="1" applyFont="1" applyFill="1" applyBorder="1" applyAlignment="1">
      <alignment horizontal="right" vertical="center" wrapText="1"/>
    </xf>
    <xf numFmtId="0" fontId="13" fillId="8" borderId="47" xfId="0" applyFont="1" applyFill="1" applyBorder="1" applyAlignment="1">
      <alignment vertical="center" wrapText="1"/>
    </xf>
    <xf numFmtId="0" fontId="10" fillId="0" borderId="36" xfId="0" applyFont="1" applyBorder="1" applyAlignment="1">
      <alignment horizontal="center" vertical="center"/>
    </xf>
    <xf numFmtId="0" fontId="10" fillId="0" borderId="16" xfId="0" applyFont="1" applyBorder="1" applyAlignment="1">
      <alignment horizontal="center" vertical="center"/>
    </xf>
    <xf numFmtId="0" fontId="13" fillId="0" borderId="16" xfId="0" applyFont="1" applyBorder="1">
      <alignment vertical="center"/>
    </xf>
    <xf numFmtId="176" fontId="10" fillId="0" borderId="53" xfId="0" applyNumberFormat="1" applyFont="1" applyBorder="1">
      <alignment vertical="center"/>
    </xf>
    <xf numFmtId="176" fontId="10" fillId="0" borderId="46" xfId="0" applyNumberFormat="1" applyFont="1" applyBorder="1">
      <alignment vertical="center"/>
    </xf>
    <xf numFmtId="176" fontId="10" fillId="0" borderId="44" xfId="0" applyNumberFormat="1" applyFont="1" applyBorder="1">
      <alignment vertical="center"/>
    </xf>
    <xf numFmtId="0" fontId="10" fillId="0" borderId="19" xfId="0" applyFont="1" applyBorder="1" applyAlignment="1">
      <alignment horizontal="center" vertical="center"/>
    </xf>
    <xf numFmtId="176" fontId="10" fillId="0" borderId="50" xfId="0" applyNumberFormat="1" applyFont="1" applyBorder="1">
      <alignment vertical="center"/>
    </xf>
    <xf numFmtId="176" fontId="10" fillId="0" borderId="35" xfId="0" applyNumberFormat="1" applyFont="1" applyBorder="1">
      <alignment vertical="center"/>
    </xf>
    <xf numFmtId="176" fontId="10" fillId="0" borderId="36" xfId="0" applyNumberFormat="1" applyFont="1" applyBorder="1">
      <alignment vertical="center"/>
    </xf>
    <xf numFmtId="0" fontId="13" fillId="10" borderId="26" xfId="0" applyFont="1" applyFill="1" applyBorder="1" applyAlignment="1">
      <alignment vertical="center" wrapText="1"/>
    </xf>
    <xf numFmtId="0" fontId="10" fillId="0" borderId="31" xfId="0" applyFont="1" applyBorder="1" applyAlignment="1">
      <alignment horizontal="center" vertical="center"/>
    </xf>
    <xf numFmtId="176" fontId="10" fillId="0" borderId="48" xfId="0" applyNumberFormat="1" applyFont="1" applyBorder="1">
      <alignment vertical="center"/>
    </xf>
    <xf numFmtId="176" fontId="10" fillId="0" borderId="1" xfId="0" applyNumberFormat="1" applyFont="1" applyBorder="1">
      <alignment vertical="center"/>
    </xf>
    <xf numFmtId="176" fontId="10" fillId="0" borderId="32" xfId="0" applyNumberFormat="1" applyFont="1" applyBorder="1">
      <alignment vertical="center"/>
    </xf>
    <xf numFmtId="0" fontId="13" fillId="0" borderId="22" xfId="0" applyFont="1" applyBorder="1">
      <alignment vertical="center"/>
    </xf>
    <xf numFmtId="0" fontId="13" fillId="0" borderId="45" xfId="0" applyFont="1" applyBorder="1" applyAlignment="1">
      <alignment horizontal="left" vertical="center"/>
    </xf>
    <xf numFmtId="0" fontId="13" fillId="0" borderId="23" xfId="0" applyFont="1" applyBorder="1" applyAlignment="1">
      <alignment horizontal="left" vertical="center"/>
    </xf>
    <xf numFmtId="176" fontId="10" fillId="0" borderId="44" xfId="0" applyNumberFormat="1" applyFont="1" applyBorder="1" applyAlignment="1">
      <alignment vertical="center" wrapText="1"/>
    </xf>
    <xf numFmtId="176" fontId="10" fillId="0" borderId="53" xfId="0" applyNumberFormat="1" applyFont="1" applyBorder="1" applyAlignment="1">
      <alignment vertical="center" wrapText="1"/>
    </xf>
    <xf numFmtId="176" fontId="10" fillId="0" borderId="46" xfId="0" applyNumberFormat="1" applyFont="1" applyBorder="1" applyAlignment="1">
      <alignment vertical="center" wrapText="1"/>
    </xf>
    <xf numFmtId="0" fontId="13" fillId="10" borderId="12" xfId="0" applyFont="1" applyFill="1" applyBorder="1" applyAlignment="1">
      <alignment vertical="center" wrapText="1"/>
    </xf>
    <xf numFmtId="176" fontId="10" fillId="0" borderId="28" xfId="0" applyNumberFormat="1" applyFont="1" applyBorder="1" applyAlignment="1">
      <alignment vertical="center" wrapText="1"/>
    </xf>
    <xf numFmtId="176" fontId="10" fillId="0" borderId="37" xfId="0" applyNumberFormat="1" applyFont="1" applyBorder="1" applyAlignment="1">
      <alignment vertical="center" wrapText="1"/>
    </xf>
    <xf numFmtId="176" fontId="10" fillId="0" borderId="38" xfId="0" applyNumberFormat="1" applyFont="1" applyBorder="1" applyAlignment="1">
      <alignment vertical="center" wrapText="1"/>
    </xf>
    <xf numFmtId="0" fontId="13" fillId="0" borderId="21" xfId="0" applyFont="1" applyBorder="1" applyAlignment="1">
      <alignment vertical="center" wrapText="1"/>
    </xf>
    <xf numFmtId="176" fontId="10" fillId="0" borderId="43" xfId="0" applyNumberFormat="1" applyFont="1" applyBorder="1" applyAlignment="1">
      <alignment vertical="center" wrapText="1"/>
    </xf>
    <xf numFmtId="176" fontId="10" fillId="0" borderId="29" xfId="0" applyNumberFormat="1" applyFont="1" applyBorder="1" applyAlignment="1">
      <alignment vertical="center" wrapText="1"/>
    </xf>
    <xf numFmtId="176" fontId="10" fillId="0" borderId="30" xfId="0" applyNumberFormat="1" applyFont="1" applyBorder="1" applyAlignment="1">
      <alignment vertical="center" wrapText="1"/>
    </xf>
    <xf numFmtId="0" fontId="13" fillId="0" borderId="45" xfId="0" applyFont="1" applyBorder="1">
      <alignment vertical="center"/>
    </xf>
    <xf numFmtId="0" fontId="13" fillId="0" borderId="4" xfId="0" applyFont="1" applyBorder="1" applyAlignment="1">
      <alignment vertical="center" wrapText="1"/>
    </xf>
    <xf numFmtId="0" fontId="13" fillId="8" borderId="17" xfId="0" applyFont="1" applyFill="1" applyBorder="1" applyAlignment="1">
      <alignment vertical="center" wrapText="1"/>
    </xf>
    <xf numFmtId="0" fontId="13" fillId="8" borderId="10" xfId="0" applyFont="1" applyFill="1" applyBorder="1" applyAlignment="1">
      <alignment horizontal="right" vertical="center" wrapText="1"/>
    </xf>
    <xf numFmtId="0" fontId="13" fillId="0" borderId="45" xfId="0" applyFont="1" applyBorder="1" applyAlignment="1">
      <alignment vertical="center" wrapText="1"/>
    </xf>
    <xf numFmtId="0" fontId="10" fillId="0" borderId="22" xfId="0" applyFont="1" applyBorder="1" applyAlignment="1">
      <alignment horizontal="center" vertical="center" wrapText="1"/>
    </xf>
    <xf numFmtId="0" fontId="10" fillId="0" borderId="0" xfId="0" applyFont="1" applyAlignment="1">
      <alignment vertical="center" wrapText="1"/>
    </xf>
    <xf numFmtId="176" fontId="10" fillId="0" borderId="51" xfId="0" applyNumberFormat="1" applyFont="1" applyBorder="1" applyAlignment="1">
      <alignment vertical="center" wrapText="1"/>
    </xf>
    <xf numFmtId="176" fontId="10" fillId="0" borderId="39" xfId="0" applyNumberFormat="1" applyFont="1" applyBorder="1" applyAlignment="1">
      <alignment vertical="center" wrapText="1"/>
    </xf>
    <xf numFmtId="176" fontId="10" fillId="0" borderId="40" xfId="0" applyNumberFormat="1" applyFont="1" applyBorder="1" applyAlignment="1">
      <alignment vertical="center" wrapText="1"/>
    </xf>
    <xf numFmtId="0" fontId="13" fillId="0" borderId="16" xfId="0" applyFont="1" applyBorder="1" applyAlignment="1">
      <alignment horizontal="center" vertical="center" wrapText="1"/>
    </xf>
    <xf numFmtId="0" fontId="13" fillId="8" borderId="18" xfId="0" applyFont="1" applyFill="1" applyBorder="1" applyAlignment="1">
      <alignment vertical="center" wrapText="1"/>
    </xf>
    <xf numFmtId="0" fontId="13" fillId="10" borderId="18" xfId="0" applyFont="1" applyFill="1" applyBorder="1" applyAlignment="1">
      <alignment vertical="center" wrapText="1"/>
    </xf>
    <xf numFmtId="0" fontId="10" fillId="0" borderId="0" xfId="0" applyFont="1" applyAlignment="1">
      <alignment horizontal="right" vertical="center"/>
    </xf>
    <xf numFmtId="177" fontId="10" fillId="0" borderId="0" xfId="0" applyNumberFormat="1" applyFont="1" applyAlignment="1">
      <alignment horizontal="right" vertical="center"/>
    </xf>
    <xf numFmtId="0" fontId="10" fillId="0" borderId="0" xfId="0" applyFont="1" applyAlignment="1">
      <alignment horizontal="center" vertical="center"/>
    </xf>
    <xf numFmtId="176" fontId="10" fillId="0" borderId="55" xfId="0" applyNumberFormat="1" applyFont="1" applyBorder="1" applyAlignment="1">
      <alignment horizontal="center"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lignment vertical="center"/>
    </xf>
    <xf numFmtId="0" fontId="3" fillId="0" borderId="22" xfId="0" applyFont="1" applyBorder="1">
      <alignment vertical="center"/>
    </xf>
    <xf numFmtId="0" fontId="3" fillId="0" borderId="15" xfId="0" applyFont="1" applyBorder="1">
      <alignment vertical="center"/>
    </xf>
    <xf numFmtId="3" fontId="3" fillId="0" borderId="26" xfId="0" applyNumberFormat="1" applyFont="1" applyBorder="1" applyAlignment="1">
      <alignment horizontal="righ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3" fontId="3" fillId="0" borderId="27" xfId="0" applyNumberFormat="1" applyFont="1" applyBorder="1" applyAlignment="1">
      <alignment horizontal="right" vertical="center"/>
    </xf>
    <xf numFmtId="0" fontId="9" fillId="0" borderId="0" xfId="0" applyFont="1" applyAlignment="1">
      <alignment horizontal="left" vertical="center" indent="1"/>
    </xf>
    <xf numFmtId="0" fontId="10" fillId="0" borderId="44" xfId="0" applyFont="1" applyBorder="1" applyAlignment="1">
      <alignment horizontal="center" vertical="center"/>
    </xf>
    <xf numFmtId="0" fontId="13" fillId="0" borderId="19" xfId="0" applyFont="1" applyBorder="1">
      <alignment vertical="center"/>
    </xf>
    <xf numFmtId="0" fontId="13" fillId="0" borderId="16" xfId="0" applyFont="1" applyBorder="1" applyAlignment="1">
      <alignment horizontal="left" vertical="center"/>
    </xf>
    <xf numFmtId="177" fontId="13" fillId="10" borderId="20" xfId="1" quotePrefix="1" applyNumberFormat="1" applyFont="1" applyFill="1" applyBorder="1" applyAlignment="1">
      <alignment horizontal="right" vertical="center" wrapText="1"/>
    </xf>
    <xf numFmtId="177" fontId="13" fillId="10" borderId="13" xfId="1" quotePrefix="1" applyNumberFormat="1" applyFont="1" applyFill="1" applyBorder="1" applyAlignment="1">
      <alignment horizontal="right" vertical="center" wrapText="1"/>
    </xf>
    <xf numFmtId="0" fontId="13" fillId="0" borderId="31" xfId="0" applyFont="1" applyBorder="1">
      <alignment vertical="center"/>
    </xf>
    <xf numFmtId="0" fontId="13" fillId="10" borderId="25" xfId="0" applyFont="1" applyFill="1" applyBorder="1">
      <alignment vertical="center"/>
    </xf>
    <xf numFmtId="0" fontId="14" fillId="10" borderId="26" xfId="0" applyFont="1" applyFill="1" applyBorder="1">
      <alignment vertical="center"/>
    </xf>
    <xf numFmtId="0" fontId="10" fillId="0" borderId="34" xfId="0" applyFont="1" applyBorder="1" applyAlignment="1">
      <alignment horizontal="center" vertical="center"/>
    </xf>
    <xf numFmtId="176" fontId="10" fillId="0" borderId="0" xfId="0" applyNumberFormat="1" applyFont="1">
      <alignment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4" xfId="0" applyFont="1" applyBorder="1" applyAlignment="1">
      <alignment horizontal="center" vertical="center"/>
    </xf>
    <xf numFmtId="0" fontId="16" fillId="0" borderId="15" xfId="0" applyFont="1" applyBorder="1" applyAlignment="1">
      <alignment horizontal="center" vertical="center"/>
    </xf>
    <xf numFmtId="0" fontId="16" fillId="0" borderId="23"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31" xfId="0" applyFont="1" applyBorder="1" applyAlignment="1">
      <alignment horizontal="center" vertical="center"/>
    </xf>
    <xf numFmtId="0" fontId="16" fillId="0" borderId="22" xfId="0" applyFont="1" applyBorder="1" applyAlignment="1">
      <alignment horizontal="center" vertical="center" wrapText="1"/>
    </xf>
    <xf numFmtId="0" fontId="10" fillId="0" borderId="53"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10" fillId="0" borderId="48" xfId="0" applyFont="1" applyBorder="1" applyAlignment="1">
      <alignment horizontal="center" vertical="center" wrapText="1"/>
    </xf>
    <xf numFmtId="176" fontId="10" fillId="0" borderId="33" xfId="0" applyNumberFormat="1" applyFont="1" applyBorder="1" applyAlignment="1">
      <alignment vertical="center" wrapText="1"/>
    </xf>
    <xf numFmtId="176" fontId="10" fillId="0" borderId="34" xfId="0" applyNumberFormat="1" applyFont="1" applyBorder="1" applyAlignment="1">
      <alignment vertical="center" wrapText="1"/>
    </xf>
    <xf numFmtId="0" fontId="10" fillId="0" borderId="56" xfId="0" applyFont="1" applyBorder="1">
      <alignment vertical="center"/>
    </xf>
    <xf numFmtId="0" fontId="16" fillId="0" borderId="43" xfId="0" applyFont="1" applyBorder="1" applyAlignment="1">
      <alignment horizontal="center" vertical="center"/>
    </xf>
    <xf numFmtId="0" fontId="16" fillId="0" borderId="48" xfId="0" applyFont="1" applyBorder="1" applyAlignment="1">
      <alignment horizontal="center" vertical="center"/>
    </xf>
    <xf numFmtId="0" fontId="16" fillId="0" borderId="28"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0" xfId="0" applyFont="1" applyBorder="1" applyAlignment="1">
      <alignment horizontal="center" vertical="center"/>
    </xf>
    <xf numFmtId="0" fontId="16" fillId="0" borderId="53" xfId="0" applyFont="1" applyBorder="1" applyAlignment="1">
      <alignment horizontal="center" vertical="center"/>
    </xf>
    <xf numFmtId="0" fontId="16" fillId="0" borderId="49" xfId="0" applyFont="1" applyBorder="1" applyAlignment="1">
      <alignment horizontal="center" vertical="center"/>
    </xf>
    <xf numFmtId="0" fontId="16" fillId="0" borderId="48" xfId="0" applyFont="1" applyBorder="1" applyAlignment="1">
      <alignment horizontal="center" vertical="center" wrapText="1"/>
    </xf>
    <xf numFmtId="176" fontId="10" fillId="0" borderId="58" xfId="0" applyNumberFormat="1" applyFont="1" applyBorder="1">
      <alignment vertical="center"/>
    </xf>
    <xf numFmtId="176" fontId="10" fillId="0" borderId="57" xfId="0" applyNumberFormat="1" applyFont="1" applyBorder="1">
      <alignment vertical="center"/>
    </xf>
    <xf numFmtId="3" fontId="3" fillId="0" borderId="21" xfId="0" applyNumberFormat="1" applyFont="1" applyBorder="1" applyAlignment="1">
      <alignment horizontal="righ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10" fillId="0" borderId="43" xfId="0" applyFont="1" applyBorder="1" applyAlignment="1">
      <alignment horizontal="right" vertical="center"/>
    </xf>
    <xf numFmtId="0" fontId="10" fillId="0" borderId="48" xfId="0" applyFont="1" applyBorder="1" applyAlignment="1">
      <alignment horizontal="right" vertical="center"/>
    </xf>
    <xf numFmtId="0" fontId="16" fillId="0" borderId="48" xfId="0" applyFont="1" applyBorder="1" applyAlignment="1">
      <alignment horizontal="right" vertical="center"/>
    </xf>
    <xf numFmtId="0" fontId="10" fillId="0" borderId="28" xfId="0" applyFont="1" applyBorder="1" applyAlignment="1">
      <alignment horizontal="right" vertical="center"/>
    </xf>
    <xf numFmtId="0" fontId="10" fillId="0" borderId="51" xfId="0" applyFont="1" applyBorder="1" applyAlignment="1">
      <alignment horizontal="right" vertical="center"/>
    </xf>
    <xf numFmtId="0" fontId="10" fillId="0" borderId="52" xfId="0" applyFont="1" applyBorder="1" applyAlignment="1">
      <alignment horizontal="right" vertical="center"/>
    </xf>
    <xf numFmtId="0" fontId="10" fillId="0" borderId="50" xfId="0" applyFont="1" applyBorder="1" applyAlignment="1">
      <alignment horizontal="right" vertical="center"/>
    </xf>
    <xf numFmtId="0" fontId="10" fillId="0" borderId="53" xfId="0" applyFont="1" applyBorder="1" applyAlignment="1">
      <alignment horizontal="right" vertical="center"/>
    </xf>
    <xf numFmtId="0" fontId="10" fillId="0" borderId="49" xfId="0" applyFont="1" applyBorder="1" applyAlignment="1">
      <alignment horizontal="right" vertical="center"/>
    </xf>
    <xf numFmtId="0" fontId="10" fillId="0" borderId="48" xfId="0" applyFont="1" applyBorder="1" applyAlignment="1">
      <alignment horizontal="right" vertical="center" wrapText="1"/>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6" fillId="0" borderId="25" xfId="0" applyFont="1" applyBorder="1" applyAlignment="1">
      <alignment horizontal="left" vertical="center"/>
    </xf>
    <xf numFmtId="0" fontId="10" fillId="0" borderId="12" xfId="0" applyFont="1" applyBorder="1" applyAlignment="1">
      <alignment horizontal="left" vertical="center"/>
    </xf>
    <xf numFmtId="0" fontId="10" fillId="0" borderId="2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47" xfId="0" applyFont="1" applyBorder="1" applyAlignment="1">
      <alignment horizontal="left" vertical="center"/>
    </xf>
    <xf numFmtId="0" fontId="10" fillId="0" borderId="27" xfId="0" applyFont="1" applyBorder="1" applyAlignment="1">
      <alignment horizontal="left" vertical="center"/>
    </xf>
    <xf numFmtId="0" fontId="10" fillId="0" borderId="25" xfId="0" applyFont="1" applyBorder="1" applyAlignment="1">
      <alignment horizontal="left" vertical="center" wrapText="1"/>
    </xf>
    <xf numFmtId="0" fontId="11" fillId="11" borderId="28" xfId="1" quotePrefix="1" applyFont="1" applyFill="1" applyBorder="1" applyAlignment="1">
      <alignment horizontal="center" vertical="center" wrapText="1"/>
    </xf>
    <xf numFmtId="0" fontId="11" fillId="4" borderId="28" xfId="1" quotePrefix="1" applyFont="1" applyFill="1" applyBorder="1" applyAlignment="1">
      <alignment horizontal="center" vertical="center" wrapText="1"/>
    </xf>
    <xf numFmtId="0" fontId="11" fillId="12" borderId="28" xfId="1" quotePrefix="1" applyFont="1" applyFill="1" applyBorder="1" applyAlignment="1">
      <alignment horizontal="center" vertical="center" wrapText="1"/>
    </xf>
    <xf numFmtId="0" fontId="11" fillId="11" borderId="12" xfId="1" quotePrefix="1" applyFont="1" applyFill="1" applyBorder="1" applyAlignment="1">
      <alignment horizontal="center" vertical="center"/>
    </xf>
    <xf numFmtId="0" fontId="11" fillId="3" borderId="59" xfId="1" quotePrefix="1" applyFont="1" applyFill="1" applyBorder="1" applyAlignment="1">
      <alignment horizontal="center" vertical="center" wrapText="1"/>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59"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63" xfId="0" applyFont="1" applyBorder="1" applyAlignment="1">
      <alignment horizontal="center" vertical="center"/>
    </xf>
    <xf numFmtId="0" fontId="10" fillId="0" borderId="66" xfId="0" applyFont="1" applyBorder="1" applyAlignment="1">
      <alignment horizontal="center" vertical="center"/>
    </xf>
    <xf numFmtId="0" fontId="10" fillId="0" borderId="62" xfId="0" applyFont="1" applyBorder="1" applyAlignment="1">
      <alignment horizontal="center" vertical="center"/>
    </xf>
    <xf numFmtId="0" fontId="11" fillId="0" borderId="0" xfId="0" applyFont="1">
      <alignment vertical="center"/>
    </xf>
    <xf numFmtId="0" fontId="11" fillId="0" borderId="1" xfId="1" applyFont="1" applyBorder="1" applyAlignment="1">
      <alignment vertical="center" wrapText="1"/>
    </xf>
    <xf numFmtId="0" fontId="11" fillId="0" borderId="1" xfId="0" applyFont="1" applyBorder="1">
      <alignment vertical="center"/>
    </xf>
    <xf numFmtId="0" fontId="11" fillId="0" borderId="1" xfId="0" applyFont="1" applyBorder="1" applyAlignment="1">
      <alignment vertical="center" wrapText="1"/>
    </xf>
    <xf numFmtId="0" fontId="3" fillId="0" borderId="31" xfId="0" applyFont="1" applyBorder="1" applyAlignment="1">
      <alignment horizontal="left" vertical="center"/>
    </xf>
    <xf numFmtId="176" fontId="3" fillId="0" borderId="31" xfId="0" applyNumberFormat="1" applyFont="1" applyBorder="1" applyAlignment="1">
      <alignment horizontal="right" vertical="center"/>
    </xf>
    <xf numFmtId="3" fontId="3" fillId="0" borderId="27" xfId="0" applyNumberFormat="1" applyFont="1" applyBorder="1">
      <alignment vertical="center"/>
    </xf>
    <xf numFmtId="0" fontId="8" fillId="0" borderId="0" xfId="0" applyFont="1">
      <alignment vertical="center"/>
    </xf>
    <xf numFmtId="0" fontId="8" fillId="0" borderId="0" xfId="0" applyFont="1" applyAlignment="1">
      <alignment vertical="center" wrapText="1"/>
    </xf>
    <xf numFmtId="3" fontId="3" fillId="0" borderId="12" xfId="0" applyNumberFormat="1" applyFont="1" applyBorder="1" applyAlignment="1">
      <alignment horizontal="righ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lignment vertical="center"/>
    </xf>
    <xf numFmtId="0" fontId="3" fillId="0" borderId="20" xfId="0" applyFont="1" applyBorder="1" applyAlignment="1">
      <alignment horizontal="center" vertical="center"/>
    </xf>
    <xf numFmtId="0" fontId="3" fillId="0" borderId="54" xfId="0" applyFont="1" applyBorder="1" applyAlignment="1">
      <alignment horizontal="right" vertical="center"/>
    </xf>
    <xf numFmtId="0" fontId="3" fillId="0" borderId="27" xfId="0" applyFont="1" applyBorder="1" applyAlignment="1">
      <alignment horizontal="left" vertical="center"/>
    </xf>
    <xf numFmtId="58" fontId="9" fillId="0" borderId="0" xfId="0" applyNumberFormat="1" applyFont="1" applyAlignment="1">
      <alignment horizontal="left" vertical="center"/>
    </xf>
    <xf numFmtId="0" fontId="3" fillId="0" borderId="67" xfId="0" applyFont="1" applyBorder="1" applyAlignment="1">
      <alignment horizontal="left" vertical="center"/>
    </xf>
    <xf numFmtId="0" fontId="5" fillId="0" borderId="22" xfId="0" applyFont="1" applyBorder="1" applyAlignment="1">
      <alignment horizontal="left" vertical="center"/>
    </xf>
    <xf numFmtId="0" fontId="3" fillId="0" borderId="68" xfId="0" applyFont="1" applyBorder="1" applyAlignment="1">
      <alignment horizontal="right" vertical="center"/>
    </xf>
    <xf numFmtId="0" fontId="3" fillId="0" borderId="69" xfId="0" applyFont="1" applyBorder="1">
      <alignment vertical="center"/>
    </xf>
    <xf numFmtId="0" fontId="3" fillId="0" borderId="70" xfId="0" applyFont="1" applyBorder="1" applyAlignment="1">
      <alignment horizontal="left" vertical="center"/>
    </xf>
    <xf numFmtId="0" fontId="3" fillId="0" borderId="69" xfId="0" applyFont="1" applyBorder="1" applyAlignment="1">
      <alignment horizontal="left" vertical="center"/>
    </xf>
    <xf numFmtId="3" fontId="3" fillId="0" borderId="69" xfId="0" applyNumberFormat="1" applyFont="1" applyBorder="1">
      <alignment vertical="center"/>
    </xf>
    <xf numFmtId="0" fontId="8" fillId="0" borderId="21" xfId="0" applyFont="1" applyBorder="1" applyAlignment="1">
      <alignment horizontal="left" vertical="center"/>
    </xf>
    <xf numFmtId="176" fontId="8" fillId="0" borderId="21" xfId="0" applyNumberFormat="1" applyFont="1" applyBorder="1" applyAlignment="1">
      <alignment horizontal="right" vertical="center"/>
    </xf>
    <xf numFmtId="0" fontId="8" fillId="0" borderId="5" xfId="0" applyFont="1" applyBorder="1" applyAlignment="1">
      <alignment horizontal="right" vertical="center"/>
    </xf>
    <xf numFmtId="0" fontId="8" fillId="0" borderId="24" xfId="0" applyFont="1" applyBorder="1">
      <alignment vertical="center"/>
    </xf>
    <xf numFmtId="0" fontId="8" fillId="0" borderId="6" xfId="0" applyFont="1" applyBorder="1" applyAlignment="1">
      <alignment horizontal="left" vertical="center"/>
    </xf>
    <xf numFmtId="0" fontId="8" fillId="0" borderId="24" xfId="0" applyFont="1" applyBorder="1" applyAlignment="1">
      <alignment horizontal="left" vertical="center"/>
    </xf>
    <xf numFmtId="0" fontId="8" fillId="0" borderId="21" xfId="0" applyFont="1" applyBorder="1" applyAlignment="1">
      <alignment horizontal="left" vertical="center" wrapText="1"/>
    </xf>
    <xf numFmtId="0" fontId="8" fillId="0" borderId="31" xfId="0" applyFont="1" applyBorder="1" applyAlignment="1">
      <alignment horizontal="left" vertical="center"/>
    </xf>
    <xf numFmtId="176" fontId="8" fillId="0" borderId="22" xfId="0" applyNumberFormat="1" applyFont="1" applyBorder="1" applyAlignment="1">
      <alignment horizontal="right" vertical="center"/>
    </xf>
    <xf numFmtId="0" fontId="8" fillId="0" borderId="7" xfId="0" applyFont="1" applyBorder="1" applyAlignment="1">
      <alignment horizontal="right" vertical="center"/>
    </xf>
    <xf numFmtId="0" fontId="8" fillId="0" borderId="25" xfId="0" applyFont="1" applyBorder="1">
      <alignment vertical="center"/>
    </xf>
    <xf numFmtId="0" fontId="8" fillId="0" borderId="2" xfId="0" applyFont="1" applyBorder="1" applyAlignment="1">
      <alignment horizontal="left" vertical="center"/>
    </xf>
    <xf numFmtId="0" fontId="8" fillId="0" borderId="25" xfId="0" applyFont="1" applyBorder="1" applyAlignment="1">
      <alignment horizontal="left" vertical="center"/>
    </xf>
    <xf numFmtId="0" fontId="8" fillId="0" borderId="23" xfId="0" applyFont="1" applyBorder="1" applyAlignment="1">
      <alignment horizontal="left" vertical="center"/>
    </xf>
    <xf numFmtId="3" fontId="8" fillId="0" borderId="24" xfId="0" applyNumberFormat="1" applyFont="1" applyBorder="1">
      <alignment vertical="center"/>
    </xf>
    <xf numFmtId="0" fontId="8" fillId="0" borderId="4" xfId="0" applyFont="1" applyBorder="1" applyAlignment="1">
      <alignment horizontal="left" vertical="center"/>
    </xf>
    <xf numFmtId="176" fontId="8" fillId="0" borderId="4" xfId="0" applyNumberFormat="1" applyFont="1" applyBorder="1" applyAlignment="1">
      <alignment horizontal="right" vertical="center"/>
    </xf>
    <xf numFmtId="0" fontId="8" fillId="0" borderId="3" xfId="0" applyFont="1" applyBorder="1" applyAlignment="1">
      <alignment horizontal="right" vertical="center"/>
    </xf>
    <xf numFmtId="0" fontId="8" fillId="0" borderId="12" xfId="0" applyFont="1" applyBorder="1">
      <alignmen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3" fontId="8" fillId="0" borderId="12" xfId="0" applyNumberFormat="1" applyFont="1" applyBorder="1">
      <alignment vertical="center"/>
    </xf>
    <xf numFmtId="0" fontId="8" fillId="0" borderId="19" xfId="0" applyFont="1" applyBorder="1" applyAlignment="1">
      <alignment horizontal="left" vertical="center"/>
    </xf>
    <xf numFmtId="3" fontId="8" fillId="0" borderId="18" xfId="0" applyNumberFormat="1" applyFont="1" applyBorder="1">
      <alignment vertical="center"/>
    </xf>
    <xf numFmtId="0" fontId="8" fillId="0" borderId="21" xfId="0" applyFont="1" applyBorder="1">
      <alignment vertical="center"/>
    </xf>
    <xf numFmtId="3" fontId="8" fillId="0" borderId="25" xfId="0" applyNumberFormat="1" applyFont="1" applyBorder="1" applyAlignment="1">
      <alignment horizontal="right" vertical="center"/>
    </xf>
    <xf numFmtId="0" fontId="5" fillId="0" borderId="19" xfId="0" applyFont="1" applyBorder="1" applyAlignment="1">
      <alignment horizontal="left" vertical="center"/>
    </xf>
    <xf numFmtId="0" fontId="5" fillId="0" borderId="23" xfId="0" applyFont="1" applyBorder="1" applyAlignment="1">
      <alignment horizontal="left" vertical="center"/>
    </xf>
    <xf numFmtId="0" fontId="5" fillId="0" borderId="10" xfId="0" applyFont="1" applyBorder="1" applyAlignment="1">
      <alignment horizontal="left" vertical="center"/>
    </xf>
    <xf numFmtId="0" fontId="5" fillId="0" borderId="4" xfId="0" applyFont="1" applyBorder="1" applyAlignment="1">
      <alignment horizontal="left" vertical="center" textRotation="255"/>
    </xf>
    <xf numFmtId="0" fontId="5" fillId="0" borderId="21" xfId="0" applyFont="1" applyBorder="1" applyAlignment="1">
      <alignment horizontal="lef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3" fontId="8" fillId="0" borderId="47" xfId="0" applyNumberFormat="1" applyFont="1" applyBorder="1" applyAlignment="1">
      <alignment horizontal="right" vertical="center"/>
    </xf>
    <xf numFmtId="3" fontId="3" fillId="0" borderId="22" xfId="0" applyNumberFormat="1" applyFont="1" applyBorder="1" applyAlignment="1">
      <alignment horizontal="right" vertical="center"/>
    </xf>
    <xf numFmtId="3" fontId="3" fillId="0" borderId="69" xfId="0" applyNumberFormat="1" applyFont="1" applyBorder="1" applyAlignment="1">
      <alignment horizontal="right" vertical="center"/>
    </xf>
    <xf numFmtId="3" fontId="3" fillId="0" borderId="22" xfId="0" applyNumberFormat="1" applyFont="1" applyBorder="1">
      <alignment vertical="center"/>
    </xf>
    <xf numFmtId="3" fontId="8" fillId="0" borderId="4" xfId="0" applyNumberFormat="1" applyFont="1" applyBorder="1" applyAlignment="1">
      <alignment horizontal="right" vertical="center"/>
    </xf>
    <xf numFmtId="0" fontId="5" fillId="0" borderId="0" xfId="0" applyFont="1" applyAlignment="1">
      <alignment horizontal="center" vertical="center"/>
    </xf>
    <xf numFmtId="0" fontId="8" fillId="0" borderId="0" xfId="0" applyFont="1" applyAlignment="1">
      <alignment horizontal="center" vertical="center"/>
    </xf>
    <xf numFmtId="3" fontId="3" fillId="0" borderId="47" xfId="0" applyNumberFormat="1" applyFont="1" applyBorder="1" applyAlignment="1">
      <alignment horizontal="right" vertical="center"/>
    </xf>
    <xf numFmtId="0" fontId="8"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right" vertical="center"/>
    </xf>
    <xf numFmtId="0" fontId="9" fillId="0" borderId="0" xfId="0" applyFont="1" applyAlignment="1">
      <alignment horizontal="center" vertical="center"/>
    </xf>
    <xf numFmtId="0" fontId="3" fillId="0" borderId="3" xfId="0" applyFont="1" applyBorder="1" applyAlignment="1">
      <alignment horizontal="center" vertical="center" wrapText="1"/>
    </xf>
    <xf numFmtId="0" fontId="3" fillId="0" borderId="12" xfId="0" applyFont="1" applyBorder="1" applyAlignment="1">
      <alignment horizontal="center" vertical="center"/>
    </xf>
    <xf numFmtId="0" fontId="3" fillId="0" borderId="19"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0" xfId="0" applyFont="1" applyAlignment="1">
      <alignment horizontal="left" vertical="center" wrapText="1"/>
    </xf>
    <xf numFmtId="0" fontId="13" fillId="0" borderId="19" xfId="0" applyFont="1" applyBorder="1" applyAlignment="1">
      <alignment horizontal="center" vertical="center" textRotation="255"/>
    </xf>
    <xf numFmtId="0" fontId="13" fillId="0" borderId="23"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19" xfId="0" applyFont="1" applyBorder="1">
      <alignment vertical="center"/>
    </xf>
    <xf numFmtId="0" fontId="15" fillId="0" borderId="16" xfId="0" applyFont="1" applyBorder="1">
      <alignment vertical="center"/>
    </xf>
    <xf numFmtId="0" fontId="13" fillId="0" borderId="19" xfId="0" applyFont="1" applyBorder="1" applyAlignment="1">
      <alignment horizontal="left" vertical="center"/>
    </xf>
    <xf numFmtId="0" fontId="13" fillId="0" borderId="16" xfId="0" applyFont="1" applyBorder="1" applyAlignment="1">
      <alignment horizontal="left" vertical="center"/>
    </xf>
    <xf numFmtId="177" fontId="13" fillId="10" borderId="20" xfId="1" quotePrefix="1" applyNumberFormat="1" applyFont="1" applyFill="1" applyBorder="1" applyAlignment="1">
      <alignment horizontal="right" vertical="center" wrapText="1"/>
    </xf>
    <xf numFmtId="177" fontId="13" fillId="10" borderId="13" xfId="1" quotePrefix="1" applyNumberFormat="1" applyFont="1" applyFill="1" applyBorder="1" applyAlignment="1">
      <alignment horizontal="right" vertical="center" wrapText="1"/>
    </xf>
    <xf numFmtId="0" fontId="13" fillId="10" borderId="47" xfId="0" applyFont="1" applyFill="1" applyBorder="1" applyAlignment="1">
      <alignment vertical="center" wrapText="1"/>
    </xf>
    <xf numFmtId="0" fontId="14" fillId="10" borderId="18" xfId="0" applyFont="1" applyFill="1" applyBorder="1">
      <alignment vertical="center"/>
    </xf>
    <xf numFmtId="0" fontId="16" fillId="0" borderId="53" xfId="0" applyFont="1" applyBorder="1" applyAlignment="1">
      <alignment horizontal="center" vertical="center"/>
    </xf>
    <xf numFmtId="0" fontId="16" fillId="0" borderId="50" xfId="0" applyFont="1" applyBorder="1" applyAlignment="1">
      <alignment horizontal="center" vertical="center"/>
    </xf>
    <xf numFmtId="0" fontId="10" fillId="0" borderId="19" xfId="0" applyFont="1" applyBorder="1" applyAlignment="1">
      <alignment horizontal="center" vertical="center"/>
    </xf>
    <xf numFmtId="0" fontId="15" fillId="0" borderId="16" xfId="0" applyFont="1" applyBorder="1" applyAlignment="1">
      <alignment horizontal="center" vertical="center"/>
    </xf>
    <xf numFmtId="0" fontId="10" fillId="0" borderId="16" xfId="0" applyFont="1" applyBorder="1" applyAlignment="1">
      <alignment horizontal="center" vertical="center"/>
    </xf>
    <xf numFmtId="0" fontId="13" fillId="0" borderId="19" xfId="1" applyFont="1" applyBorder="1" applyAlignment="1">
      <alignment horizontal="center" vertical="center" textRotation="255" wrapText="1"/>
    </xf>
    <xf numFmtId="0" fontId="13" fillId="0" borderId="23" xfId="1" applyFont="1" applyBorder="1" applyAlignment="1">
      <alignment horizontal="center" vertical="center" textRotation="255" wrapText="1"/>
    </xf>
    <xf numFmtId="0" fontId="13" fillId="0" borderId="16" xfId="1" applyFont="1" applyBorder="1" applyAlignment="1">
      <alignment horizontal="center" vertical="center" textRotation="255" wrapText="1"/>
    </xf>
    <xf numFmtId="0" fontId="14" fillId="0" borderId="16" xfId="0" applyFont="1" applyBorder="1">
      <alignment vertical="center"/>
    </xf>
    <xf numFmtId="0" fontId="13" fillId="10" borderId="47" xfId="0" applyFont="1" applyFill="1" applyBorder="1">
      <alignment vertical="center"/>
    </xf>
    <xf numFmtId="0" fontId="10" fillId="0" borderId="44" xfId="0" applyFont="1" applyBorder="1" applyAlignment="1">
      <alignment horizontal="center" vertical="center"/>
    </xf>
    <xf numFmtId="0" fontId="15" fillId="0" borderId="36" xfId="0" applyFont="1" applyBorder="1" applyAlignment="1">
      <alignment horizontal="center" vertical="center"/>
    </xf>
    <xf numFmtId="0" fontId="10" fillId="0" borderId="31" xfId="0" applyFont="1" applyBorder="1" applyAlignment="1">
      <alignment horizontal="center" vertical="center"/>
    </xf>
    <xf numFmtId="0" fontId="13" fillId="0" borderId="31" xfId="0" applyFont="1" applyBorder="1">
      <alignment vertical="center"/>
    </xf>
    <xf numFmtId="0" fontId="13" fillId="0" borderId="23" xfId="0" applyFont="1" applyBorder="1">
      <alignment vertical="center"/>
    </xf>
    <xf numFmtId="0" fontId="16" fillId="0" borderId="49" xfId="0" applyFont="1" applyBorder="1" applyAlignment="1">
      <alignment horizontal="center" vertical="center"/>
    </xf>
    <xf numFmtId="0" fontId="10" fillId="0" borderId="34" xfId="0" applyFont="1" applyBorder="1" applyAlignment="1">
      <alignment horizontal="center" vertical="center"/>
    </xf>
    <xf numFmtId="177" fontId="13" fillId="10" borderId="54" xfId="1" quotePrefix="1" applyNumberFormat="1" applyFont="1" applyFill="1" applyBorder="1" applyAlignment="1">
      <alignment horizontal="right" vertical="center" wrapText="1"/>
    </xf>
    <xf numFmtId="0" fontId="13" fillId="10" borderId="25" xfId="0" applyFont="1" applyFill="1" applyBorder="1">
      <alignment vertical="center"/>
    </xf>
    <xf numFmtId="0" fontId="14" fillId="10" borderId="26" xfId="0" applyFont="1" applyFill="1" applyBorder="1">
      <alignment vertical="center"/>
    </xf>
    <xf numFmtId="0" fontId="16" fillId="0" borderId="31"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0" fillId="0" borderId="53" xfId="0" applyFont="1" applyBorder="1" applyAlignment="1">
      <alignment horizontal="center" vertical="center"/>
    </xf>
    <xf numFmtId="0" fontId="15" fillId="0" borderId="50" xfId="0" applyFont="1" applyBorder="1" applyAlignment="1">
      <alignment horizontal="center" vertical="center"/>
    </xf>
    <xf numFmtId="0" fontId="10" fillId="0" borderId="49" xfId="0" applyFont="1" applyBorder="1" applyAlignment="1">
      <alignment horizontal="center" vertical="center"/>
    </xf>
    <xf numFmtId="0" fontId="10" fillId="0" borderId="47" xfId="0" applyFont="1" applyBorder="1" applyAlignment="1">
      <alignment horizontal="left" vertical="center"/>
    </xf>
    <xf numFmtId="0" fontId="10" fillId="0" borderId="18" xfId="0" applyFont="1" applyBorder="1" applyAlignment="1">
      <alignment horizontal="left" vertical="center"/>
    </xf>
    <xf numFmtId="0" fontId="10" fillId="0" borderId="53" xfId="0" applyFont="1" applyBorder="1" applyAlignment="1">
      <alignment horizontal="right" vertical="center"/>
    </xf>
    <xf numFmtId="0" fontId="10" fillId="0" borderId="50" xfId="0" applyFont="1" applyBorder="1" applyAlignment="1">
      <alignment horizontal="right" vertical="center"/>
    </xf>
    <xf numFmtId="176" fontId="10" fillId="0" borderId="53" xfId="0" applyNumberFormat="1" applyFont="1" applyBorder="1" applyAlignment="1">
      <alignment horizontal="right" vertical="center" wrapText="1"/>
    </xf>
    <xf numFmtId="176" fontId="10" fillId="0" borderId="50" xfId="0" applyNumberFormat="1" applyFont="1" applyBorder="1" applyAlignment="1">
      <alignment horizontal="right" vertical="center" wrapText="1"/>
    </xf>
    <xf numFmtId="176" fontId="10" fillId="0" borderId="46" xfId="0" applyNumberFormat="1" applyFont="1" applyBorder="1" applyAlignment="1">
      <alignment horizontal="right" vertical="center" wrapText="1"/>
    </xf>
    <xf numFmtId="176" fontId="10" fillId="0" borderId="35" xfId="0" applyNumberFormat="1" applyFont="1" applyBorder="1" applyAlignment="1">
      <alignment horizontal="right" vertical="center" wrapText="1"/>
    </xf>
    <xf numFmtId="176" fontId="10" fillId="0" borderId="44" xfId="0" applyNumberFormat="1" applyFont="1" applyBorder="1" applyAlignment="1">
      <alignment horizontal="right" vertical="center" wrapText="1"/>
    </xf>
    <xf numFmtId="176" fontId="10" fillId="0" borderId="36" xfId="0" applyNumberFormat="1" applyFont="1" applyBorder="1" applyAlignment="1">
      <alignment horizontal="right" vertical="center" wrapText="1"/>
    </xf>
    <xf numFmtId="0" fontId="10" fillId="0" borderId="16" xfId="0" applyFont="1" applyBorder="1">
      <alignment vertical="center"/>
    </xf>
    <xf numFmtId="0" fontId="16" fillId="0" borderId="27" xfId="0" applyFont="1" applyBorder="1" applyAlignment="1">
      <alignment horizontal="left" vertical="center"/>
    </xf>
    <xf numFmtId="0" fontId="16" fillId="0" borderId="18" xfId="0" applyFont="1" applyBorder="1" applyAlignment="1">
      <alignment horizontal="left" vertical="center"/>
    </xf>
    <xf numFmtId="0" fontId="11" fillId="0" borderId="1" xfId="0" applyFont="1" applyBorder="1" applyAlignment="1">
      <alignment horizontal="left" vertical="center"/>
    </xf>
    <xf numFmtId="0" fontId="10" fillId="0" borderId="62" xfId="0" applyFont="1" applyBorder="1" applyAlignment="1">
      <alignment horizontal="center" vertical="center"/>
    </xf>
    <xf numFmtId="0" fontId="15" fillId="0" borderId="63" xfId="0" applyFont="1" applyBorder="1" applyAlignment="1">
      <alignment horizontal="center" vertical="center"/>
    </xf>
    <xf numFmtId="0" fontId="10" fillId="0" borderId="66"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6" fillId="0" borderId="49" xfId="0" applyFont="1" applyBorder="1" applyAlignment="1">
      <alignment horizontal="right" vertical="center"/>
    </xf>
    <xf numFmtId="0" fontId="16" fillId="0" borderId="50" xfId="0" applyFont="1" applyBorder="1" applyAlignment="1">
      <alignment horizontal="right" vertical="center"/>
    </xf>
    <xf numFmtId="0" fontId="11" fillId="0" borderId="33" xfId="0" applyFont="1" applyBorder="1" applyAlignment="1">
      <alignment horizontal="left" vertical="center"/>
    </xf>
    <xf numFmtId="0" fontId="11" fillId="0" borderId="58" xfId="0" applyFont="1" applyBorder="1" applyAlignment="1">
      <alignment horizontal="left" vertical="center"/>
    </xf>
    <xf numFmtId="0" fontId="10" fillId="0" borderId="50" xfId="0" applyFont="1" applyBorder="1" applyAlignment="1">
      <alignment horizontal="center" vertical="center"/>
    </xf>
    <xf numFmtId="0" fontId="10" fillId="0" borderId="36" xfId="0"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3" fillId="0" borderId="56" xfId="0" applyFont="1" applyBorder="1">
      <alignment vertical="center"/>
    </xf>
    <xf numFmtId="0" fontId="3" fillId="0" borderId="11" xfId="0" applyFont="1" applyBorder="1" applyAlignment="1">
      <alignment horizontal="right" vertical="center"/>
    </xf>
    <xf numFmtId="0" fontId="3" fillId="0" borderId="11" xfId="0" applyFont="1" applyBorder="1" applyAlignment="1">
      <alignment horizontal="center" vertical="center"/>
    </xf>
    <xf numFmtId="3" fontId="3" fillId="0" borderId="11" xfId="0" applyNumberFormat="1" applyFont="1" applyBorder="1">
      <alignment vertical="center"/>
    </xf>
    <xf numFmtId="0" fontId="3" fillId="0" borderId="3" xfId="0" applyFont="1" applyBorder="1" applyAlignment="1">
      <alignment horizontal="left" vertical="center"/>
    </xf>
    <xf numFmtId="0" fontId="3" fillId="0" borderId="12" xfId="0" applyFont="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66"/>
      <color rgb="FFFFCCFF"/>
      <color rgb="FFFFFFCC"/>
      <color rgb="FFCCFFFF"/>
      <color rgb="FF0000FF"/>
      <color rgb="FFFBFECE"/>
      <color rgb="FFFF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2F547-16FE-4D21-B5CB-2A3D10983AE9}">
  <sheetPr>
    <tabColor rgb="FFFFFF00"/>
    <pageSetUpPr fitToPage="1"/>
  </sheetPr>
  <dimension ref="B2:R45"/>
  <sheetViews>
    <sheetView view="pageBreakPreview" zoomScaleNormal="100" zoomScaleSheetLayoutView="100" workbookViewId="0">
      <pane ySplit="11" topLeftCell="A32" activePane="bottomLeft" state="frozen"/>
      <selection pane="bottomLeft" activeCell="M35" sqref="M35"/>
    </sheetView>
  </sheetViews>
  <sheetFormatPr defaultColWidth="9.140625" defaultRowHeight="18" customHeight="1" x14ac:dyDescent="0.25"/>
  <cols>
    <col min="1" max="1" width="1.7109375" style="4" customWidth="1"/>
    <col min="2" max="2" width="1.7109375" style="1" customWidth="1"/>
    <col min="3" max="3" width="7" style="4" customWidth="1"/>
    <col min="4" max="4" width="14.28515625" style="4" customWidth="1"/>
    <col min="5" max="5" width="10.7109375" style="308" customWidth="1"/>
    <col min="6" max="6" width="28.5703125" style="4" customWidth="1"/>
    <col min="7" max="7" width="10.42578125" style="4" customWidth="1"/>
    <col min="8" max="8" width="4" style="4" customWidth="1"/>
    <col min="9" max="9" width="6" style="4" customWidth="1"/>
    <col min="10" max="10" width="5.140625" style="4" bestFit="1" customWidth="1"/>
    <col min="11" max="11" width="6" style="4" bestFit="1" customWidth="1"/>
    <col min="12" max="12" width="5.140625" style="4" bestFit="1" customWidth="1"/>
    <col min="13" max="13" width="6" style="3" bestFit="1" customWidth="1"/>
    <col min="14" max="14" width="12.5703125" style="4" bestFit="1" customWidth="1"/>
    <col min="15" max="15" width="25.140625" style="4" customWidth="1"/>
    <col min="16" max="16" width="1.7109375" style="4" customWidth="1"/>
    <col min="17" max="17" width="38.28515625" style="4" customWidth="1"/>
    <col min="18" max="16384" width="9.140625" style="4"/>
  </cols>
  <sheetData>
    <row r="2" spans="2:17" s="10" customFormat="1" ht="14.25" x14ac:dyDescent="0.25">
      <c r="B2" s="8"/>
      <c r="C2" s="8"/>
      <c r="D2" s="8"/>
      <c r="E2" s="8"/>
      <c r="F2" s="8"/>
      <c r="G2" s="8"/>
      <c r="H2" s="8"/>
      <c r="I2" s="8"/>
      <c r="J2" s="8"/>
      <c r="K2" s="8"/>
      <c r="L2" s="8"/>
      <c r="M2" s="9"/>
    </row>
    <row r="3" spans="2:17" s="10" customFormat="1" ht="14.25" x14ac:dyDescent="0.25">
      <c r="C3" s="11"/>
      <c r="D3" s="11"/>
      <c r="E3" s="8"/>
      <c r="F3" s="8"/>
      <c r="G3" s="8"/>
      <c r="H3" s="8"/>
      <c r="I3" s="8"/>
      <c r="J3" s="8"/>
      <c r="K3" s="8"/>
      <c r="L3" s="8"/>
      <c r="M3" s="9"/>
      <c r="O3" s="10" t="s">
        <v>0</v>
      </c>
    </row>
    <row r="4" spans="2:17" s="10" customFormat="1" ht="14.25" x14ac:dyDescent="0.25">
      <c r="B4" s="8"/>
      <c r="C4" s="8"/>
      <c r="D4" s="8"/>
      <c r="E4" s="8"/>
      <c r="F4" s="8"/>
      <c r="G4" s="8"/>
      <c r="H4" s="8"/>
      <c r="I4" s="8"/>
      <c r="J4" s="8"/>
      <c r="K4" s="8"/>
      <c r="L4" s="8"/>
      <c r="M4" s="9"/>
    </row>
    <row r="5" spans="2:17" s="10" customFormat="1" ht="14.25" x14ac:dyDescent="0.25">
      <c r="C5" s="367" t="s">
        <v>1</v>
      </c>
      <c r="D5" s="367"/>
      <c r="E5" s="367"/>
      <c r="F5" s="367"/>
      <c r="G5" s="367"/>
      <c r="H5" s="367"/>
      <c r="I5" s="367"/>
      <c r="J5" s="367"/>
      <c r="K5" s="367"/>
      <c r="L5" s="367"/>
      <c r="M5" s="367"/>
      <c r="N5" s="367"/>
      <c r="O5" s="367"/>
    </row>
    <row r="6" spans="2:17" s="10" customFormat="1" ht="14.25" x14ac:dyDescent="0.25">
      <c r="B6" s="8"/>
      <c r="C6" s="8"/>
      <c r="D6" s="8"/>
      <c r="E6" s="8"/>
      <c r="F6" s="8"/>
      <c r="G6" s="8"/>
      <c r="H6" s="8"/>
      <c r="I6" s="8"/>
      <c r="J6" s="8"/>
      <c r="K6" s="8"/>
      <c r="L6" s="8"/>
      <c r="M6" s="9"/>
    </row>
    <row r="7" spans="2:17" s="10" customFormat="1" ht="14.25" x14ac:dyDescent="0.25">
      <c r="C7" s="19"/>
      <c r="D7" s="19"/>
      <c r="E7" s="8"/>
      <c r="F7" s="19"/>
      <c r="G7" s="19"/>
      <c r="H7" s="19"/>
      <c r="I7" s="19"/>
      <c r="J7" s="19"/>
      <c r="K7" s="19"/>
      <c r="L7" s="19"/>
      <c r="M7" s="9"/>
      <c r="O7" s="315" t="s">
        <v>2</v>
      </c>
    </row>
    <row r="8" spans="2:17" s="10" customFormat="1" ht="14.25" x14ac:dyDescent="0.25">
      <c r="C8" s="19"/>
      <c r="D8" s="19"/>
      <c r="E8" s="8"/>
      <c r="F8" s="19"/>
      <c r="G8" s="19"/>
      <c r="H8" s="19"/>
      <c r="I8" s="19"/>
      <c r="J8" s="19"/>
      <c r="K8" s="19"/>
      <c r="L8" s="19"/>
      <c r="M8" s="9"/>
      <c r="O8" s="222"/>
    </row>
    <row r="9" spans="2:17" s="10" customFormat="1" ht="14.25" x14ac:dyDescent="0.25">
      <c r="C9" s="19"/>
      <c r="D9" s="19"/>
      <c r="E9" s="8"/>
      <c r="F9" s="19"/>
      <c r="G9" s="19"/>
      <c r="H9" s="19"/>
      <c r="I9" s="19"/>
      <c r="J9" s="19"/>
      <c r="K9" s="19"/>
      <c r="L9" s="19"/>
      <c r="M9" s="9"/>
      <c r="O9" s="222"/>
    </row>
    <row r="10" spans="2:17" s="10" customFormat="1" ht="35.450000000000003" customHeight="1" x14ac:dyDescent="0.25">
      <c r="B10" s="8"/>
      <c r="C10" s="8"/>
      <c r="D10" s="8"/>
      <c r="E10" s="8"/>
      <c r="F10" s="8"/>
      <c r="G10" s="8"/>
      <c r="H10" s="8"/>
      <c r="I10" s="8"/>
      <c r="J10" s="8"/>
      <c r="K10" s="8"/>
      <c r="L10" s="8"/>
      <c r="M10" s="9"/>
    </row>
    <row r="11" spans="2:17" s="308" customFormat="1" ht="27" x14ac:dyDescent="0.25">
      <c r="C11" s="77" t="s">
        <v>3</v>
      </c>
      <c r="D11" s="78" t="s">
        <v>4</v>
      </c>
      <c r="E11" s="77" t="s">
        <v>5</v>
      </c>
      <c r="F11" s="77" t="s">
        <v>6</v>
      </c>
      <c r="G11" s="78" t="s">
        <v>7</v>
      </c>
      <c r="H11" s="368" t="s">
        <v>8</v>
      </c>
      <c r="I11" s="369"/>
      <c r="J11" s="368" t="s">
        <v>9</v>
      </c>
      <c r="K11" s="369"/>
      <c r="L11" s="368" t="s">
        <v>10</v>
      </c>
      <c r="M11" s="369"/>
      <c r="N11" s="79" t="s">
        <v>11</v>
      </c>
      <c r="O11" s="77" t="s">
        <v>12</v>
      </c>
      <c r="P11" s="361"/>
      <c r="Q11" s="362"/>
    </row>
    <row r="12" spans="2:17" ht="21" customHeight="1" x14ac:dyDescent="0.25">
      <c r="B12" s="4"/>
      <c r="C12" s="370" t="s">
        <v>13</v>
      </c>
      <c r="D12" s="353"/>
      <c r="E12" s="354" t="s">
        <v>14</v>
      </c>
      <c r="F12" s="323"/>
      <c r="G12" s="324"/>
      <c r="H12" s="325"/>
      <c r="I12" s="326"/>
      <c r="J12" s="325"/>
      <c r="K12" s="327"/>
      <c r="L12" s="325"/>
      <c r="M12" s="328"/>
      <c r="N12" s="363">
        <f>G12*H12*J12*L12</f>
        <v>0</v>
      </c>
      <c r="O12" s="329"/>
      <c r="P12" s="14"/>
      <c r="Q12" s="305"/>
    </row>
    <row r="13" spans="2:17" ht="21" customHeight="1" x14ac:dyDescent="0.25">
      <c r="B13" s="4"/>
      <c r="C13" s="371"/>
      <c r="D13" s="317"/>
      <c r="E13" s="355"/>
      <c r="F13" s="31"/>
      <c r="G13" s="40"/>
      <c r="H13" s="45"/>
      <c r="I13" s="50"/>
      <c r="J13" s="45"/>
      <c r="K13" s="264"/>
      <c r="L13" s="45"/>
      <c r="M13" s="34"/>
      <c r="N13" s="357">
        <f>G13*H13*J13*L13</f>
        <v>0</v>
      </c>
      <c r="O13" s="213"/>
      <c r="P13" s="14"/>
    </row>
    <row r="14" spans="2:17" ht="21" customHeight="1" x14ac:dyDescent="0.25">
      <c r="B14" s="4"/>
      <c r="C14" s="371"/>
      <c r="D14" s="350"/>
      <c r="E14" s="85"/>
      <c r="F14" s="32"/>
      <c r="G14" s="41"/>
      <c r="H14" s="46"/>
      <c r="I14" s="51"/>
      <c r="J14" s="46"/>
      <c r="K14" s="17"/>
      <c r="L14" s="46"/>
      <c r="M14" s="35"/>
      <c r="N14" s="357">
        <f>G14*H14*J14*L14</f>
        <v>0</v>
      </c>
      <c r="O14" s="32"/>
      <c r="P14" s="14"/>
      <c r="Q14" s="305"/>
    </row>
    <row r="15" spans="2:17" ht="21" customHeight="1" x14ac:dyDescent="0.25">
      <c r="B15" s="4"/>
      <c r="C15" s="372"/>
      <c r="D15" s="352"/>
      <c r="E15" s="77"/>
      <c r="F15" s="85" t="s">
        <v>15</v>
      </c>
      <c r="G15" s="61"/>
      <c r="H15" s="62"/>
      <c r="I15" s="63"/>
      <c r="J15" s="62"/>
      <c r="K15" s="5"/>
      <c r="L15" s="62"/>
      <c r="M15" s="64"/>
      <c r="N15" s="18">
        <f>SUM(N12:N14)</f>
        <v>0</v>
      </c>
      <c r="O15" s="6"/>
      <c r="P15" s="14"/>
      <c r="Q15" s="305"/>
    </row>
    <row r="16" spans="2:17" ht="21" customHeight="1" x14ac:dyDescent="0.25">
      <c r="B16" s="4"/>
      <c r="C16" s="370" t="s">
        <v>16</v>
      </c>
      <c r="D16" s="349"/>
      <c r="E16" s="354" t="s">
        <v>17</v>
      </c>
      <c r="F16" s="323"/>
      <c r="G16" s="324"/>
      <c r="H16" s="325"/>
      <c r="I16" s="326"/>
      <c r="J16" s="325"/>
      <c r="K16" s="327"/>
      <c r="L16" s="325"/>
      <c r="M16" s="328"/>
      <c r="N16" s="363">
        <f>G16*H16*J16*L16</f>
        <v>0</v>
      </c>
      <c r="O16" s="30"/>
      <c r="P16" s="14"/>
    </row>
    <row r="17" spans="2:17" ht="21" customHeight="1" x14ac:dyDescent="0.25">
      <c r="B17" s="4"/>
      <c r="C17" s="371"/>
      <c r="D17" s="350"/>
      <c r="E17" s="355"/>
      <c r="F17" s="31"/>
      <c r="G17" s="40"/>
      <c r="H17" s="318"/>
      <c r="I17" s="319"/>
      <c r="J17" s="318"/>
      <c r="K17" s="320"/>
      <c r="L17" s="318"/>
      <c r="M17" s="321"/>
      <c r="N17" s="359">
        <f t="shared" ref="N17:N18" si="0">G17*H17*L17</f>
        <v>0</v>
      </c>
      <c r="O17" s="302"/>
      <c r="P17" s="14"/>
    </row>
    <row r="18" spans="2:17" ht="21" customHeight="1" x14ac:dyDescent="0.25">
      <c r="B18" s="4"/>
      <c r="C18" s="371"/>
      <c r="D18" s="350"/>
      <c r="E18" s="302"/>
      <c r="F18" s="31"/>
      <c r="G18" s="40"/>
      <c r="H18" s="45"/>
      <c r="I18" s="50"/>
      <c r="J18" s="45"/>
      <c r="K18" s="264"/>
      <c r="L18" s="45"/>
      <c r="M18" s="34"/>
      <c r="N18" s="322">
        <f t="shared" si="0"/>
        <v>0</v>
      </c>
      <c r="O18" s="302"/>
      <c r="P18" s="14"/>
    </row>
    <row r="19" spans="2:17" ht="21" customHeight="1" x14ac:dyDescent="0.25">
      <c r="B19" s="4"/>
      <c r="C19" s="371"/>
      <c r="D19" s="85"/>
      <c r="E19" s="77"/>
      <c r="F19" s="77" t="s">
        <v>15</v>
      </c>
      <c r="G19" s="42"/>
      <c r="H19" s="47"/>
      <c r="I19" s="24"/>
      <c r="J19" s="47"/>
      <c r="K19" s="15"/>
      <c r="L19" s="47"/>
      <c r="M19" s="16"/>
      <c r="N19" s="307">
        <f>SUM(N16:N18)</f>
        <v>0</v>
      </c>
      <c r="O19" s="6"/>
      <c r="P19" s="14"/>
    </row>
    <row r="20" spans="2:17" ht="21" customHeight="1" x14ac:dyDescent="0.25">
      <c r="B20" s="4"/>
      <c r="C20" s="371"/>
      <c r="D20" s="350"/>
      <c r="E20" s="312" t="s">
        <v>18</v>
      </c>
      <c r="F20" s="330"/>
      <c r="G20" s="331"/>
      <c r="H20" s="332"/>
      <c r="I20" s="333"/>
      <c r="J20" s="332"/>
      <c r="K20" s="334"/>
      <c r="L20" s="332"/>
      <c r="M20" s="335"/>
      <c r="N20" s="363">
        <f>G20*H20</f>
        <v>0</v>
      </c>
      <c r="O20" s="330"/>
      <c r="P20" s="14"/>
      <c r="Q20" s="306"/>
    </row>
    <row r="21" spans="2:17" ht="21" customHeight="1" x14ac:dyDescent="0.25">
      <c r="B21" s="4"/>
      <c r="C21" s="371"/>
      <c r="D21" s="350"/>
      <c r="E21" s="309"/>
      <c r="F21" s="302"/>
      <c r="G21" s="303"/>
      <c r="H21" s="45"/>
      <c r="I21" s="50"/>
      <c r="J21" s="313"/>
      <c r="K21" s="316"/>
      <c r="L21" s="313"/>
      <c r="M21" s="314"/>
      <c r="N21" s="304">
        <f>G21*H21</f>
        <v>0</v>
      </c>
      <c r="O21" s="302"/>
      <c r="P21" s="14"/>
      <c r="Q21" s="306"/>
    </row>
    <row r="22" spans="2:17" ht="21" customHeight="1" x14ac:dyDescent="0.25">
      <c r="B22" s="4"/>
      <c r="C22" s="371"/>
      <c r="D22" s="350"/>
      <c r="E22" s="309"/>
      <c r="F22" s="31"/>
      <c r="G22" s="76"/>
      <c r="H22" s="45"/>
      <c r="I22" s="50"/>
      <c r="J22" s="46"/>
      <c r="K22" s="17"/>
      <c r="L22" s="46"/>
      <c r="M22" s="35"/>
      <c r="N22" s="76"/>
      <c r="O22" s="302"/>
      <c r="P22" s="14"/>
      <c r="Q22" s="306"/>
    </row>
    <row r="23" spans="2:17" ht="21" customHeight="1" x14ac:dyDescent="0.25">
      <c r="B23" s="4"/>
      <c r="C23" s="371"/>
      <c r="D23" s="85"/>
      <c r="E23" s="84"/>
      <c r="F23" s="77" t="s">
        <v>15</v>
      </c>
      <c r="G23" s="42"/>
      <c r="H23" s="48"/>
      <c r="I23" s="52"/>
      <c r="J23" s="48"/>
      <c r="K23" s="20"/>
      <c r="L23" s="48"/>
      <c r="M23" s="25"/>
      <c r="N23" s="38">
        <f>SUM(N20:N22)</f>
        <v>0</v>
      </c>
      <c r="O23" s="6"/>
      <c r="P23" s="14"/>
    </row>
    <row r="24" spans="2:17" ht="21" customHeight="1" x14ac:dyDescent="0.25">
      <c r="B24" s="4"/>
      <c r="C24" s="371"/>
      <c r="D24" s="350"/>
      <c r="E24" s="310" t="s">
        <v>19</v>
      </c>
      <c r="F24" s="336"/>
      <c r="G24" s="324"/>
      <c r="H24" s="325"/>
      <c r="I24" s="326"/>
      <c r="J24" s="325"/>
      <c r="K24" s="327"/>
      <c r="L24" s="325"/>
      <c r="M24" s="328"/>
      <c r="N24" s="74">
        <f>G24*H24*L24</f>
        <v>0</v>
      </c>
      <c r="O24" s="338"/>
      <c r="P24" s="14"/>
    </row>
    <row r="25" spans="2:17" ht="21" customHeight="1" x14ac:dyDescent="0.25">
      <c r="B25" s="4"/>
      <c r="C25" s="371"/>
      <c r="D25" s="351"/>
      <c r="E25" s="309"/>
      <c r="F25" s="32"/>
      <c r="G25" s="43"/>
      <c r="H25" s="48"/>
      <c r="I25" s="52"/>
      <c r="J25" s="48"/>
      <c r="K25" s="20"/>
      <c r="L25" s="48"/>
      <c r="M25" s="25"/>
      <c r="N25" s="38"/>
      <c r="O25" s="31"/>
      <c r="P25" s="14"/>
      <c r="Q25" s="306"/>
    </row>
    <row r="26" spans="2:17" ht="21" customHeight="1" x14ac:dyDescent="0.25">
      <c r="B26" s="4"/>
      <c r="C26" s="371"/>
      <c r="D26" s="85"/>
      <c r="E26" s="84"/>
      <c r="F26" s="77" t="s">
        <v>15</v>
      </c>
      <c r="G26" s="43"/>
      <c r="H26" s="48"/>
      <c r="I26" s="52"/>
      <c r="J26" s="48"/>
      <c r="K26" s="20"/>
      <c r="L26" s="48"/>
      <c r="M26" s="25"/>
      <c r="N26" s="38">
        <f>SUM(N24)</f>
        <v>0</v>
      </c>
      <c r="O26" s="6"/>
      <c r="P26" s="14"/>
    </row>
    <row r="27" spans="2:17" ht="21" customHeight="1" x14ac:dyDescent="0.25">
      <c r="B27" s="4"/>
      <c r="C27" s="371"/>
      <c r="D27" s="350"/>
      <c r="E27" s="310" t="s">
        <v>20</v>
      </c>
      <c r="F27" s="338"/>
      <c r="G27" s="339"/>
      <c r="H27" s="340"/>
      <c r="I27" s="341"/>
      <c r="J27" s="340"/>
      <c r="K27" s="342"/>
      <c r="L27" s="340"/>
      <c r="M27" s="343"/>
      <c r="N27" s="81">
        <f>G27*H27*L27</f>
        <v>0</v>
      </c>
      <c r="O27" s="345"/>
      <c r="P27" s="14"/>
    </row>
    <row r="28" spans="2:17" ht="21" customHeight="1" x14ac:dyDescent="0.25">
      <c r="B28" s="4"/>
      <c r="C28" s="371"/>
      <c r="D28" s="85"/>
      <c r="E28" s="84"/>
      <c r="F28" s="85" t="s">
        <v>15</v>
      </c>
      <c r="G28" s="43"/>
      <c r="H28" s="48"/>
      <c r="I28" s="52"/>
      <c r="J28" s="48"/>
      <c r="K28" s="20"/>
      <c r="L28" s="48"/>
      <c r="M28" s="25"/>
      <c r="N28" s="38">
        <f>SUM(N27)</f>
        <v>0</v>
      </c>
      <c r="O28" s="6"/>
      <c r="P28" s="14"/>
    </row>
    <row r="29" spans="2:17" ht="21" customHeight="1" x14ac:dyDescent="0.25">
      <c r="B29" s="4"/>
      <c r="C29" s="371"/>
      <c r="D29" s="350"/>
      <c r="E29" s="373" t="s">
        <v>21</v>
      </c>
      <c r="F29" s="338"/>
      <c r="G29" s="339"/>
      <c r="H29" s="340"/>
      <c r="I29" s="341"/>
      <c r="J29" s="340"/>
      <c r="K29" s="342"/>
      <c r="L29" s="340"/>
      <c r="M29" s="343"/>
      <c r="N29" s="38">
        <f>G29*H29*L29</f>
        <v>0</v>
      </c>
      <c r="O29" s="338"/>
      <c r="P29" s="14"/>
    </row>
    <row r="30" spans="2:17" ht="21" customHeight="1" x14ac:dyDescent="0.25">
      <c r="B30" s="4"/>
      <c r="C30" s="371"/>
      <c r="D30" s="85"/>
      <c r="E30" s="374"/>
      <c r="F30" s="85" t="s">
        <v>15</v>
      </c>
      <c r="G30" s="42"/>
      <c r="H30" s="47"/>
      <c r="I30" s="24"/>
      <c r="J30" s="47"/>
      <c r="K30" s="15"/>
      <c r="L30" s="47"/>
      <c r="M30" s="16"/>
      <c r="N30" s="38">
        <f>SUM(N29)</f>
        <v>0</v>
      </c>
      <c r="O30" s="6"/>
      <c r="P30" s="14"/>
    </row>
    <row r="31" spans="2:17" ht="21" customHeight="1" x14ac:dyDescent="0.25">
      <c r="B31" s="4"/>
      <c r="C31" s="371"/>
      <c r="D31" s="350"/>
      <c r="E31" s="310" t="s">
        <v>22</v>
      </c>
      <c r="F31" s="347"/>
      <c r="G31" s="324"/>
      <c r="H31" s="325"/>
      <c r="I31" s="326"/>
      <c r="J31" s="325"/>
      <c r="K31" s="327"/>
      <c r="L31" s="325"/>
      <c r="M31" s="328"/>
      <c r="N31" s="37">
        <f>G31</f>
        <v>0</v>
      </c>
      <c r="O31" s="30"/>
      <c r="P31" s="14"/>
    </row>
    <row r="32" spans="2:17" ht="21" customHeight="1" x14ac:dyDescent="0.25">
      <c r="B32" s="4"/>
      <c r="C32" s="371"/>
      <c r="D32" s="350"/>
      <c r="E32" s="85"/>
      <c r="F32" s="215"/>
      <c r="G32" s="40"/>
      <c r="H32" s="45"/>
      <c r="I32" s="50"/>
      <c r="J32" s="45"/>
      <c r="K32" s="264"/>
      <c r="L32" s="45"/>
      <c r="M32" s="34"/>
      <c r="N32" s="37"/>
      <c r="O32" s="31"/>
      <c r="P32" s="14"/>
    </row>
    <row r="33" spans="2:18" ht="21" customHeight="1" x14ac:dyDescent="0.25">
      <c r="B33" s="4"/>
      <c r="C33" s="371"/>
      <c r="D33" s="350"/>
      <c r="E33" s="84"/>
      <c r="F33" s="85" t="s">
        <v>15</v>
      </c>
      <c r="G33" s="42"/>
      <c r="H33" s="47"/>
      <c r="I33" s="24"/>
      <c r="J33" s="47"/>
      <c r="K33" s="15"/>
      <c r="L33" s="47"/>
      <c r="M33" s="16"/>
      <c r="N33" s="81">
        <f>SUM(N31:N32)</f>
        <v>0</v>
      </c>
      <c r="O33" s="6"/>
      <c r="P33" s="14"/>
    </row>
    <row r="34" spans="2:18" ht="21" customHeight="1" x14ac:dyDescent="0.25">
      <c r="B34" s="4"/>
      <c r="C34" s="371"/>
      <c r="D34" s="350"/>
      <c r="E34" s="310" t="s">
        <v>23</v>
      </c>
      <c r="F34" s="347"/>
      <c r="G34" s="324"/>
      <c r="H34" s="325"/>
      <c r="I34" s="326"/>
      <c r="J34" s="325"/>
      <c r="K34" s="327"/>
      <c r="L34" s="325"/>
      <c r="M34" s="328"/>
      <c r="N34" s="37">
        <f>G34</f>
        <v>0</v>
      </c>
      <c r="O34" s="30"/>
      <c r="P34" s="14"/>
    </row>
    <row r="35" spans="2:18" ht="21" customHeight="1" x14ac:dyDescent="0.25">
      <c r="B35" s="4"/>
      <c r="C35" s="371"/>
      <c r="D35" s="350"/>
      <c r="E35" s="85"/>
      <c r="F35" s="215"/>
      <c r="G35" s="40"/>
      <c r="H35" s="45"/>
      <c r="I35" s="50"/>
      <c r="J35" s="45"/>
      <c r="K35" s="264"/>
      <c r="L35" s="45"/>
      <c r="M35" s="34"/>
      <c r="N35" s="37"/>
      <c r="O35" s="31"/>
      <c r="P35" s="14"/>
    </row>
    <row r="36" spans="2:18" ht="21" customHeight="1" x14ac:dyDescent="0.25">
      <c r="B36" s="4"/>
      <c r="C36" s="372"/>
      <c r="D36" s="84"/>
      <c r="E36" s="84"/>
      <c r="F36" s="85" t="s">
        <v>15</v>
      </c>
      <c r="G36" s="42"/>
      <c r="H36" s="47"/>
      <c r="I36" s="24"/>
      <c r="J36" s="47"/>
      <c r="K36" s="15"/>
      <c r="L36" s="47"/>
      <c r="M36" s="16"/>
      <c r="N36" s="81">
        <f>SUM(N34:N35)</f>
        <v>0</v>
      </c>
      <c r="O36" s="6"/>
      <c r="P36" s="14"/>
    </row>
    <row r="37" spans="2:18" ht="14.25" customHeight="1" x14ac:dyDescent="0.25">
      <c r="B37" s="4"/>
      <c r="C37" s="1"/>
      <c r="D37" s="1"/>
      <c r="F37" s="311"/>
      <c r="M37" s="13"/>
      <c r="N37" s="13"/>
      <c r="O37" s="5"/>
      <c r="Q37" s="3"/>
      <c r="R37" s="12"/>
    </row>
    <row r="38" spans="2:18" ht="21" customHeight="1" x14ac:dyDescent="0.25">
      <c r="B38" s="4"/>
      <c r="C38" s="444" t="s">
        <v>420</v>
      </c>
      <c r="D38" s="441"/>
      <c r="E38" s="442"/>
      <c r="F38" s="311"/>
      <c r="G38" s="311"/>
      <c r="H38" s="311"/>
      <c r="I38" s="311"/>
      <c r="J38" s="311"/>
      <c r="K38" s="311"/>
      <c r="L38" s="311"/>
      <c r="M38" s="443"/>
      <c r="N38" s="18">
        <f>SUMIF(F16,"種別計",N16)</f>
        <v>0</v>
      </c>
      <c r="O38" s="5" t="s">
        <v>418</v>
      </c>
    </row>
    <row r="39" spans="2:18" ht="21" customHeight="1" x14ac:dyDescent="0.25">
      <c r="B39" s="4"/>
      <c r="C39" s="26" t="s">
        <v>105</v>
      </c>
      <c r="D39" s="27"/>
      <c r="E39" s="29"/>
      <c r="F39" s="27"/>
      <c r="G39" s="27"/>
      <c r="H39" s="27"/>
      <c r="I39" s="27"/>
      <c r="J39" s="27"/>
      <c r="K39" s="27"/>
      <c r="L39" s="27"/>
      <c r="M39" s="82"/>
      <c r="N39" s="18">
        <f>SUMIF(F17:F36,"種別計",N17:N36)</f>
        <v>0</v>
      </c>
      <c r="O39" s="4" t="s">
        <v>419</v>
      </c>
      <c r="Q39" s="364"/>
    </row>
    <row r="40" spans="2:18" ht="21" customHeight="1" x14ac:dyDescent="0.25">
      <c r="B40" s="4"/>
      <c r="C40" s="28" t="s">
        <v>421</v>
      </c>
      <c r="D40" s="29"/>
      <c r="E40" s="29"/>
      <c r="F40" s="29"/>
      <c r="G40" s="29"/>
      <c r="H40" s="29"/>
      <c r="I40" s="29"/>
      <c r="J40" s="29"/>
      <c r="K40" s="29"/>
      <c r="L40" s="29"/>
      <c r="M40" s="82"/>
      <c r="N40" s="18">
        <f>SUM(N38:N39)</f>
        <v>0</v>
      </c>
      <c r="O40" s="4" t="s">
        <v>109</v>
      </c>
      <c r="Q40" s="365"/>
    </row>
    <row r="41" spans="2:18" ht="18" customHeight="1" x14ac:dyDescent="0.25">
      <c r="F41" s="366"/>
      <c r="G41" s="366"/>
      <c r="H41" s="1"/>
      <c r="I41" s="1"/>
      <c r="J41" s="1"/>
      <c r="K41" s="1"/>
      <c r="L41" s="1"/>
      <c r="M41" s="2"/>
      <c r="Q41" s="365"/>
    </row>
    <row r="43" spans="2:18" ht="18" customHeight="1" x14ac:dyDescent="0.25">
      <c r="M43" s="3" t="s">
        <v>28</v>
      </c>
      <c r="N43" s="83">
        <v>800000</v>
      </c>
      <c r="O43" s="4" t="s">
        <v>29</v>
      </c>
    </row>
    <row r="45" spans="2:18" ht="18" customHeight="1" x14ac:dyDescent="0.25">
      <c r="M45" s="3" t="s">
        <v>30</v>
      </c>
      <c r="N45" s="13">
        <f>N43-N40</f>
        <v>800000</v>
      </c>
      <c r="O45" s="4" t="s">
        <v>29</v>
      </c>
    </row>
  </sheetData>
  <mergeCells count="9">
    <mergeCell ref="Q39:Q41"/>
    <mergeCell ref="F41:G41"/>
    <mergeCell ref="C5:O5"/>
    <mergeCell ref="H11:I11"/>
    <mergeCell ref="J11:K11"/>
    <mergeCell ref="L11:M11"/>
    <mergeCell ref="C12:C15"/>
    <mergeCell ref="C16:C36"/>
    <mergeCell ref="E29:E30"/>
  </mergeCells>
  <phoneticPr fontId="2"/>
  <dataValidations count="1">
    <dataValidation type="list" allowBlank="1" showInputMessage="1" showErrorMessage="1" sqref="D12:D18 D20:D22 D24:D25 D27 D29 D31:D35" xr:uid="{D54F95DC-3A61-48E1-B8B3-6EAF47040708}">
      <formula1>"研究実施, 自己強化活動"</formula1>
    </dataValidation>
  </dataValidations>
  <pageMargins left="0.59055118110236227" right="0.19685039370078741" top="0.78740157480314965" bottom="0.39370078740157483" header="0.19685039370078741" footer="0.19685039370078741"/>
  <pageSetup paperSize="9" scale="68" orientation="portrait" horizontalDpi="4294967293" r:id="rId1"/>
  <ignoredErrors>
    <ignoredError sqref="N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pageSetUpPr fitToPage="1"/>
  </sheetPr>
  <dimension ref="B2:R45"/>
  <sheetViews>
    <sheetView tabSelected="1" view="pageBreakPreview" zoomScaleNormal="100" zoomScaleSheetLayoutView="100" workbookViewId="0">
      <pane ySplit="11" topLeftCell="A12" activePane="bottomLeft" state="frozen"/>
      <selection pane="bottomLeft" activeCell="F40" sqref="F40"/>
    </sheetView>
  </sheetViews>
  <sheetFormatPr defaultColWidth="9.140625" defaultRowHeight="18" customHeight="1" x14ac:dyDescent="0.25"/>
  <cols>
    <col min="1" max="1" width="1.7109375" style="4" customWidth="1"/>
    <col min="2" max="2" width="1.7109375" style="1" customWidth="1"/>
    <col min="3" max="3" width="7" style="4" customWidth="1"/>
    <col min="4" max="4" width="14.28515625" style="4" customWidth="1"/>
    <col min="5" max="5" width="10.7109375" style="308" customWidth="1"/>
    <col min="6" max="6" width="28.5703125" style="4" customWidth="1"/>
    <col min="7" max="7" width="10.42578125" style="4" customWidth="1"/>
    <col min="8" max="8" width="4" style="4" customWidth="1"/>
    <col min="9" max="9" width="6" style="4" customWidth="1"/>
    <col min="10" max="10" width="5.140625" style="4" bestFit="1" customWidth="1"/>
    <col min="11" max="11" width="6" style="4" bestFit="1" customWidth="1"/>
    <col min="12" max="12" width="5.140625" style="4" bestFit="1" customWidth="1"/>
    <col min="13" max="13" width="6" style="3" bestFit="1" customWidth="1"/>
    <col min="14" max="14" width="12.5703125" style="4" bestFit="1" customWidth="1"/>
    <col min="15" max="15" width="25.140625" style="4" customWidth="1"/>
    <col min="16" max="16" width="1.7109375" style="4" customWidth="1"/>
    <col min="17" max="17" width="38.28515625" style="4" customWidth="1"/>
    <col min="18" max="16384" width="9.140625" style="4"/>
  </cols>
  <sheetData>
    <row r="2" spans="2:17" s="10" customFormat="1" ht="14.25" x14ac:dyDescent="0.25">
      <c r="B2" s="8"/>
      <c r="C2" s="8"/>
      <c r="D2" s="8"/>
      <c r="E2" s="8"/>
      <c r="F2" s="8"/>
      <c r="G2" s="8"/>
      <c r="H2" s="8"/>
      <c r="I2" s="8"/>
      <c r="J2" s="8"/>
      <c r="K2" s="8"/>
      <c r="L2" s="8"/>
      <c r="M2" s="9"/>
    </row>
    <row r="3" spans="2:17" s="10" customFormat="1" ht="14.25" x14ac:dyDescent="0.25">
      <c r="C3" s="11"/>
      <c r="D3" s="11"/>
      <c r="E3" s="8"/>
      <c r="F3" s="8"/>
      <c r="G3" s="8"/>
      <c r="H3" s="8"/>
      <c r="I3" s="8"/>
      <c r="J3" s="8"/>
      <c r="K3" s="8"/>
      <c r="L3" s="8"/>
      <c r="M3" s="9"/>
      <c r="O3" s="10" t="s">
        <v>0</v>
      </c>
    </row>
    <row r="4" spans="2:17" s="10" customFormat="1" ht="14.25" x14ac:dyDescent="0.25">
      <c r="B4" s="8"/>
      <c r="C4" s="8"/>
      <c r="D4" s="8"/>
      <c r="E4" s="8"/>
      <c r="F4" s="8"/>
      <c r="G4" s="8"/>
      <c r="H4" s="8"/>
      <c r="I4" s="8"/>
      <c r="J4" s="8"/>
      <c r="K4" s="8"/>
      <c r="L4" s="8"/>
      <c r="M4" s="9"/>
    </row>
    <row r="5" spans="2:17" s="10" customFormat="1" ht="14.25" x14ac:dyDescent="0.25">
      <c r="C5" s="367" t="s">
        <v>1</v>
      </c>
      <c r="D5" s="367"/>
      <c r="E5" s="367"/>
      <c r="F5" s="367"/>
      <c r="G5" s="367"/>
      <c r="H5" s="367"/>
      <c r="I5" s="367"/>
      <c r="J5" s="367"/>
      <c r="K5" s="367"/>
      <c r="L5" s="367"/>
      <c r="M5" s="367"/>
      <c r="N5" s="367"/>
      <c r="O5" s="367"/>
    </row>
    <row r="6" spans="2:17" s="10" customFormat="1" ht="14.25" x14ac:dyDescent="0.25">
      <c r="B6" s="8"/>
      <c r="C6" s="8"/>
      <c r="D6" s="8"/>
      <c r="E6" s="8"/>
      <c r="F6" s="8"/>
      <c r="G6" s="8"/>
      <c r="H6" s="8"/>
      <c r="I6" s="8"/>
      <c r="J6" s="8"/>
      <c r="K6" s="8"/>
      <c r="L6" s="8"/>
      <c r="M6" s="9"/>
    </row>
    <row r="7" spans="2:17" s="10" customFormat="1" ht="14.25" x14ac:dyDescent="0.25">
      <c r="C7" s="19"/>
      <c r="D7" s="19"/>
      <c r="E7" s="8"/>
      <c r="F7" s="19"/>
      <c r="G7" s="19"/>
      <c r="H7" s="19"/>
      <c r="I7" s="19"/>
      <c r="J7" s="19"/>
      <c r="K7" s="19"/>
      <c r="L7" s="19"/>
      <c r="M7" s="9"/>
      <c r="O7" s="315" t="s">
        <v>2</v>
      </c>
    </row>
    <row r="8" spans="2:17" s="10" customFormat="1" ht="14.25" x14ac:dyDescent="0.25">
      <c r="C8" s="19"/>
      <c r="D8" s="19"/>
      <c r="E8" s="8"/>
      <c r="F8" s="19"/>
      <c r="G8" s="19"/>
      <c r="H8" s="19"/>
      <c r="I8" s="19"/>
      <c r="J8" s="19"/>
      <c r="K8" s="19"/>
      <c r="L8" s="19"/>
      <c r="M8" s="9"/>
      <c r="O8" s="222"/>
    </row>
    <row r="9" spans="2:17" s="10" customFormat="1" ht="14.25" x14ac:dyDescent="0.25">
      <c r="C9" s="19"/>
      <c r="D9" s="19"/>
      <c r="E9" s="8"/>
      <c r="F9" s="19"/>
      <c r="G9" s="19"/>
      <c r="H9" s="19"/>
      <c r="I9" s="19"/>
      <c r="J9" s="19"/>
      <c r="K9" s="19"/>
      <c r="L9" s="19"/>
      <c r="M9" s="9"/>
      <c r="O9" s="222"/>
    </row>
    <row r="10" spans="2:17" s="10" customFormat="1" ht="35.450000000000003" customHeight="1" x14ac:dyDescent="0.25">
      <c r="B10" s="8"/>
      <c r="C10" s="8"/>
      <c r="D10" s="8"/>
      <c r="E10" s="8"/>
      <c r="F10" s="8"/>
      <c r="G10" s="8"/>
      <c r="H10" s="8"/>
      <c r="I10" s="8"/>
      <c r="J10" s="8"/>
      <c r="K10" s="8"/>
      <c r="L10" s="8"/>
      <c r="M10" s="9"/>
    </row>
    <row r="11" spans="2:17" s="308" customFormat="1" ht="27" x14ac:dyDescent="0.25">
      <c r="C11" s="77" t="s">
        <v>3</v>
      </c>
      <c r="D11" s="78" t="s">
        <v>4</v>
      </c>
      <c r="E11" s="77" t="s">
        <v>5</v>
      </c>
      <c r="F11" s="77" t="s">
        <v>6</v>
      </c>
      <c r="G11" s="78" t="s">
        <v>7</v>
      </c>
      <c r="H11" s="368" t="s">
        <v>8</v>
      </c>
      <c r="I11" s="369"/>
      <c r="J11" s="368" t="s">
        <v>9</v>
      </c>
      <c r="K11" s="369"/>
      <c r="L11" s="368" t="s">
        <v>10</v>
      </c>
      <c r="M11" s="369"/>
      <c r="N11" s="445" t="s">
        <v>422</v>
      </c>
      <c r="O11" s="77" t="s">
        <v>12</v>
      </c>
      <c r="P11" s="361"/>
      <c r="Q11" s="362"/>
    </row>
    <row r="12" spans="2:17" ht="21" customHeight="1" x14ac:dyDescent="0.25">
      <c r="B12" s="4"/>
      <c r="C12" s="370" t="s">
        <v>13</v>
      </c>
      <c r="D12" s="353"/>
      <c r="E12" s="354" t="s">
        <v>14</v>
      </c>
      <c r="F12" s="323" t="s">
        <v>31</v>
      </c>
      <c r="G12" s="324">
        <v>950</v>
      </c>
      <c r="H12" s="325">
        <v>1</v>
      </c>
      <c r="I12" s="326" t="s">
        <v>32</v>
      </c>
      <c r="J12" s="325">
        <v>120</v>
      </c>
      <c r="K12" s="327" t="s">
        <v>33</v>
      </c>
      <c r="L12" s="325">
        <v>2</v>
      </c>
      <c r="M12" s="328" t="s">
        <v>34</v>
      </c>
      <c r="N12" s="356">
        <f>G12*H12*J12*L12</f>
        <v>228000</v>
      </c>
      <c r="O12" s="329" t="s">
        <v>35</v>
      </c>
      <c r="P12" s="14"/>
      <c r="Q12" s="305"/>
    </row>
    <row r="13" spans="2:17" ht="21" customHeight="1" x14ac:dyDescent="0.25">
      <c r="B13" s="4"/>
      <c r="C13" s="371"/>
      <c r="D13" s="317"/>
      <c r="E13" s="355"/>
      <c r="F13" s="31"/>
      <c r="G13" s="40"/>
      <c r="H13" s="45"/>
      <c r="I13" s="50"/>
      <c r="J13" s="45"/>
      <c r="K13" s="264"/>
      <c r="L13" s="45"/>
      <c r="M13" s="34"/>
      <c r="N13" s="357"/>
      <c r="O13" s="213"/>
      <c r="P13" s="14"/>
    </row>
    <row r="14" spans="2:17" ht="21" customHeight="1" x14ac:dyDescent="0.25">
      <c r="B14" s="4"/>
      <c r="C14" s="371"/>
      <c r="D14" s="350"/>
      <c r="E14" s="85"/>
      <c r="F14" s="32"/>
      <c r="G14" s="41"/>
      <c r="H14" s="46"/>
      <c r="I14" s="51"/>
      <c r="J14" s="46"/>
      <c r="K14" s="17"/>
      <c r="L14" s="46"/>
      <c r="M14" s="35"/>
      <c r="N14" s="358"/>
      <c r="O14" s="32"/>
      <c r="P14" s="14"/>
      <c r="Q14" s="305"/>
    </row>
    <row r="15" spans="2:17" ht="21" customHeight="1" x14ac:dyDescent="0.25">
      <c r="B15" s="4"/>
      <c r="C15" s="372"/>
      <c r="D15" s="352"/>
      <c r="E15" s="77"/>
      <c r="F15" s="85" t="s">
        <v>15</v>
      </c>
      <c r="G15" s="61"/>
      <c r="H15" s="62"/>
      <c r="I15" s="63"/>
      <c r="J15" s="62"/>
      <c r="K15" s="5"/>
      <c r="L15" s="62"/>
      <c r="M15" s="64"/>
      <c r="N15" s="18">
        <f>SUM(N12:N14)</f>
        <v>228000</v>
      </c>
      <c r="O15" s="6"/>
      <c r="P15" s="14"/>
      <c r="Q15" s="305"/>
    </row>
    <row r="16" spans="2:17" ht="21" customHeight="1" x14ac:dyDescent="0.25">
      <c r="B16" s="4"/>
      <c r="C16" s="370" t="s">
        <v>16</v>
      </c>
      <c r="D16" s="349"/>
      <c r="E16" s="354" t="s">
        <v>17</v>
      </c>
      <c r="F16" s="323" t="s">
        <v>36</v>
      </c>
      <c r="G16" s="324">
        <v>5000</v>
      </c>
      <c r="H16" s="325">
        <v>1</v>
      </c>
      <c r="I16" s="326" t="s">
        <v>32</v>
      </c>
      <c r="J16" s="325">
        <v>2</v>
      </c>
      <c r="K16" s="327" t="s">
        <v>33</v>
      </c>
      <c r="L16" s="325">
        <v>2</v>
      </c>
      <c r="M16" s="328" t="s">
        <v>37</v>
      </c>
      <c r="N16" s="356">
        <f>G16*H16*J16*L16</f>
        <v>20000</v>
      </c>
      <c r="O16" s="30"/>
      <c r="P16" s="14"/>
    </row>
    <row r="17" spans="2:17" ht="21" customHeight="1" x14ac:dyDescent="0.25">
      <c r="B17" s="4"/>
      <c r="C17" s="371"/>
      <c r="D17" s="350"/>
      <c r="E17" s="355"/>
      <c r="F17" s="31"/>
      <c r="G17" s="40"/>
      <c r="H17" s="318"/>
      <c r="I17" s="319"/>
      <c r="J17" s="318"/>
      <c r="K17" s="320"/>
      <c r="L17" s="318"/>
      <c r="M17" s="321"/>
      <c r="N17" s="359">
        <f t="shared" ref="N17:N18" si="0">G17*H17*L17</f>
        <v>0</v>
      </c>
      <c r="O17" s="302"/>
      <c r="P17" s="14"/>
    </row>
    <row r="18" spans="2:17" ht="21" customHeight="1" x14ac:dyDescent="0.25">
      <c r="B18" s="4"/>
      <c r="C18" s="371"/>
      <c r="D18" s="350"/>
      <c r="E18" s="302"/>
      <c r="F18" s="31"/>
      <c r="G18" s="40"/>
      <c r="H18" s="45"/>
      <c r="I18" s="50"/>
      <c r="J18" s="45"/>
      <c r="K18" s="264"/>
      <c r="L18" s="45"/>
      <c r="M18" s="34"/>
      <c r="N18" s="322">
        <f t="shared" si="0"/>
        <v>0</v>
      </c>
      <c r="O18" s="302"/>
      <c r="P18" s="14"/>
    </row>
    <row r="19" spans="2:17" ht="21" customHeight="1" x14ac:dyDescent="0.25">
      <c r="B19" s="4"/>
      <c r="C19" s="371"/>
      <c r="D19" s="85"/>
      <c r="E19" s="77"/>
      <c r="F19" s="77" t="s">
        <v>15</v>
      </c>
      <c r="G19" s="42"/>
      <c r="H19" s="47"/>
      <c r="I19" s="24"/>
      <c r="J19" s="47"/>
      <c r="K19" s="15"/>
      <c r="L19" s="47"/>
      <c r="M19" s="16"/>
      <c r="N19" s="307">
        <f>SUM(N16:N18)</f>
        <v>20000</v>
      </c>
      <c r="O19" s="6"/>
      <c r="P19" s="14"/>
    </row>
    <row r="20" spans="2:17" ht="21" customHeight="1" x14ac:dyDescent="0.25">
      <c r="B20" s="4"/>
      <c r="C20" s="371"/>
      <c r="D20" s="350"/>
      <c r="E20" s="312" t="s">
        <v>18</v>
      </c>
      <c r="F20" s="330" t="s">
        <v>38</v>
      </c>
      <c r="G20" s="331">
        <v>130000</v>
      </c>
      <c r="H20" s="332">
        <v>1</v>
      </c>
      <c r="I20" s="333" t="s">
        <v>39</v>
      </c>
      <c r="J20" s="332"/>
      <c r="K20" s="334"/>
      <c r="L20" s="332"/>
      <c r="M20" s="335"/>
      <c r="N20" s="356">
        <f>G20*H20</f>
        <v>130000</v>
      </c>
      <c r="O20" s="330" t="s">
        <v>40</v>
      </c>
      <c r="P20" s="14"/>
      <c r="Q20" s="306"/>
    </row>
    <row r="21" spans="2:17" ht="21" customHeight="1" x14ac:dyDescent="0.25">
      <c r="B21" s="4"/>
      <c r="C21" s="371"/>
      <c r="D21" s="350"/>
      <c r="E21" s="309"/>
      <c r="F21" s="302"/>
      <c r="G21" s="303"/>
      <c r="H21" s="45"/>
      <c r="I21" s="50"/>
      <c r="J21" s="313"/>
      <c r="K21" s="316"/>
      <c r="L21" s="313"/>
      <c r="M21" s="314"/>
      <c r="N21" s="304"/>
      <c r="O21" s="302"/>
      <c r="P21" s="14"/>
      <c r="Q21" s="306"/>
    </row>
    <row r="22" spans="2:17" ht="21" customHeight="1" x14ac:dyDescent="0.25">
      <c r="B22" s="4"/>
      <c r="C22" s="371"/>
      <c r="D22" s="350"/>
      <c r="E22" s="309"/>
      <c r="F22" s="31"/>
      <c r="G22" s="76"/>
      <c r="H22" s="45"/>
      <c r="I22" s="50"/>
      <c r="J22" s="46"/>
      <c r="K22" s="17"/>
      <c r="L22" s="46"/>
      <c r="M22" s="35"/>
      <c r="N22" s="76"/>
      <c r="O22" s="302"/>
      <c r="P22" s="14"/>
      <c r="Q22" s="306"/>
    </row>
    <row r="23" spans="2:17" ht="21" customHeight="1" x14ac:dyDescent="0.25">
      <c r="B23" s="4"/>
      <c r="C23" s="371"/>
      <c r="D23" s="85"/>
      <c r="E23" s="84"/>
      <c r="F23" s="77" t="s">
        <v>15</v>
      </c>
      <c r="G23" s="42"/>
      <c r="H23" s="48"/>
      <c r="I23" s="52"/>
      <c r="J23" s="48"/>
      <c r="K23" s="20"/>
      <c r="L23" s="48"/>
      <c r="M23" s="25"/>
      <c r="N23" s="38">
        <f>SUM(N20:N22)</f>
        <v>130000</v>
      </c>
      <c r="O23" s="6"/>
      <c r="P23" s="14"/>
    </row>
    <row r="24" spans="2:17" ht="21" customHeight="1" x14ac:dyDescent="0.25">
      <c r="B24" s="4"/>
      <c r="C24" s="371"/>
      <c r="D24" s="350"/>
      <c r="E24" s="310" t="s">
        <v>19</v>
      </c>
      <c r="F24" s="336" t="s">
        <v>41</v>
      </c>
      <c r="G24" s="324">
        <v>5000</v>
      </c>
      <c r="H24" s="325">
        <v>3</v>
      </c>
      <c r="I24" s="326" t="s">
        <v>42</v>
      </c>
      <c r="J24" s="325"/>
      <c r="K24" s="327"/>
      <c r="L24" s="325">
        <v>3</v>
      </c>
      <c r="M24" s="328" t="s">
        <v>43</v>
      </c>
      <c r="N24" s="337">
        <f>G24*H24*L24</f>
        <v>45000</v>
      </c>
      <c r="O24" s="338" t="s">
        <v>44</v>
      </c>
      <c r="P24" s="14"/>
    </row>
    <row r="25" spans="2:17" ht="21" customHeight="1" x14ac:dyDescent="0.25">
      <c r="B25" s="4"/>
      <c r="C25" s="371"/>
      <c r="D25" s="351"/>
      <c r="E25" s="309"/>
      <c r="F25" s="32"/>
      <c r="G25" s="43"/>
      <c r="H25" s="48"/>
      <c r="I25" s="52"/>
      <c r="J25" s="48"/>
      <c r="K25" s="20"/>
      <c r="L25" s="48"/>
      <c r="M25" s="25"/>
      <c r="N25" s="38"/>
      <c r="O25" s="31"/>
      <c r="P25" s="14"/>
      <c r="Q25" s="306"/>
    </row>
    <row r="26" spans="2:17" ht="21" customHeight="1" x14ac:dyDescent="0.25">
      <c r="B26" s="4"/>
      <c r="C26" s="371"/>
      <c r="D26" s="85"/>
      <c r="E26" s="84"/>
      <c r="F26" s="77" t="s">
        <v>15</v>
      </c>
      <c r="G26" s="43"/>
      <c r="H26" s="48"/>
      <c r="I26" s="52"/>
      <c r="J26" s="48"/>
      <c r="K26" s="20"/>
      <c r="L26" s="48"/>
      <c r="M26" s="25"/>
      <c r="N26" s="38">
        <f>SUM(N24)</f>
        <v>45000</v>
      </c>
      <c r="O26" s="6"/>
      <c r="P26" s="14"/>
    </row>
    <row r="27" spans="2:17" ht="21" customHeight="1" x14ac:dyDescent="0.25">
      <c r="B27" s="4"/>
      <c r="C27" s="371"/>
      <c r="D27" s="350"/>
      <c r="E27" s="310" t="s">
        <v>20</v>
      </c>
      <c r="F27" s="338" t="s">
        <v>45</v>
      </c>
      <c r="G27" s="339">
        <v>31000</v>
      </c>
      <c r="H27" s="340">
        <v>1</v>
      </c>
      <c r="I27" s="341" t="s">
        <v>39</v>
      </c>
      <c r="J27" s="340"/>
      <c r="K27" s="342"/>
      <c r="L27" s="340">
        <v>1</v>
      </c>
      <c r="M27" s="343"/>
      <c r="N27" s="344">
        <f>G27*H27*L27</f>
        <v>31000</v>
      </c>
      <c r="O27" s="345" t="s">
        <v>46</v>
      </c>
      <c r="P27" s="14"/>
    </row>
    <row r="28" spans="2:17" ht="21" customHeight="1" x14ac:dyDescent="0.25">
      <c r="B28" s="4"/>
      <c r="C28" s="371"/>
      <c r="D28" s="85"/>
      <c r="E28" s="84"/>
      <c r="F28" s="85" t="s">
        <v>15</v>
      </c>
      <c r="G28" s="43"/>
      <c r="H28" s="48"/>
      <c r="I28" s="52"/>
      <c r="J28" s="48"/>
      <c r="K28" s="20"/>
      <c r="L28" s="48"/>
      <c r="M28" s="25"/>
      <c r="N28" s="38">
        <f>SUM(N27)</f>
        <v>31000</v>
      </c>
      <c r="O28" s="6"/>
      <c r="P28" s="14"/>
    </row>
    <row r="29" spans="2:17" ht="21" customHeight="1" x14ac:dyDescent="0.25">
      <c r="B29" s="4"/>
      <c r="C29" s="371"/>
      <c r="D29" s="350"/>
      <c r="E29" s="373" t="s">
        <v>21</v>
      </c>
      <c r="F29" s="338" t="s">
        <v>47</v>
      </c>
      <c r="G29" s="339">
        <v>370</v>
      </c>
      <c r="H29" s="340">
        <v>4</v>
      </c>
      <c r="I29" s="341" t="s">
        <v>37</v>
      </c>
      <c r="J29" s="340"/>
      <c r="K29" s="342"/>
      <c r="L29" s="340">
        <v>2</v>
      </c>
      <c r="M29" s="343" t="s">
        <v>43</v>
      </c>
      <c r="N29" s="346">
        <f>G29*H29*L29</f>
        <v>2960</v>
      </c>
      <c r="O29" s="338" t="s">
        <v>48</v>
      </c>
      <c r="P29" s="14"/>
    </row>
    <row r="30" spans="2:17" ht="21" customHeight="1" x14ac:dyDescent="0.25">
      <c r="B30" s="4"/>
      <c r="C30" s="371"/>
      <c r="D30" s="85"/>
      <c r="E30" s="374"/>
      <c r="F30" s="85" t="s">
        <v>15</v>
      </c>
      <c r="G30" s="42"/>
      <c r="H30" s="47"/>
      <c r="I30" s="24"/>
      <c r="J30" s="47"/>
      <c r="K30" s="15"/>
      <c r="L30" s="47"/>
      <c r="M30" s="16"/>
      <c r="N30" s="38">
        <f>SUM(N29)</f>
        <v>2960</v>
      </c>
      <c r="O30" s="6"/>
      <c r="P30" s="14"/>
    </row>
    <row r="31" spans="2:17" ht="21" customHeight="1" x14ac:dyDescent="0.25">
      <c r="B31" s="4"/>
      <c r="C31" s="371"/>
      <c r="D31" s="350"/>
      <c r="E31" s="310" t="s">
        <v>22</v>
      </c>
      <c r="F31" s="347" t="s">
        <v>49</v>
      </c>
      <c r="G31" s="324">
        <v>70000</v>
      </c>
      <c r="H31" s="325"/>
      <c r="I31" s="326"/>
      <c r="J31" s="325"/>
      <c r="K31" s="327"/>
      <c r="L31" s="325"/>
      <c r="M31" s="328"/>
      <c r="N31" s="348">
        <f>G31</f>
        <v>70000</v>
      </c>
      <c r="O31" s="30"/>
      <c r="P31" s="14"/>
    </row>
    <row r="32" spans="2:17" ht="21" customHeight="1" x14ac:dyDescent="0.25">
      <c r="B32" s="4"/>
      <c r="C32" s="371"/>
      <c r="D32" s="350"/>
      <c r="E32" s="85"/>
      <c r="F32" s="215"/>
      <c r="G32" s="40"/>
      <c r="H32" s="45"/>
      <c r="I32" s="50"/>
      <c r="J32" s="45"/>
      <c r="K32" s="264"/>
      <c r="L32" s="45"/>
      <c r="M32" s="34"/>
      <c r="N32" s="37"/>
      <c r="O32" s="31"/>
      <c r="P32" s="14"/>
    </row>
    <row r="33" spans="2:18" ht="21" customHeight="1" x14ac:dyDescent="0.25">
      <c r="B33" s="4"/>
      <c r="C33" s="371"/>
      <c r="D33" s="84"/>
      <c r="E33" s="84"/>
      <c r="F33" s="85" t="s">
        <v>15</v>
      </c>
      <c r="G33" s="42"/>
      <c r="H33" s="47"/>
      <c r="I33" s="24"/>
      <c r="J33" s="47"/>
      <c r="K33" s="15"/>
      <c r="L33" s="47"/>
      <c r="M33" s="16"/>
      <c r="N33" s="344">
        <f>SUM(N31:N32)</f>
        <v>70000</v>
      </c>
      <c r="O33" s="6"/>
      <c r="P33" s="14"/>
    </row>
    <row r="34" spans="2:18" ht="21" customHeight="1" x14ac:dyDescent="0.25">
      <c r="B34" s="4"/>
      <c r="C34" s="371"/>
      <c r="D34" s="350"/>
      <c r="E34" s="310" t="s">
        <v>23</v>
      </c>
      <c r="F34" s="347" t="s">
        <v>50</v>
      </c>
      <c r="G34" s="324">
        <v>200000</v>
      </c>
      <c r="H34" s="325"/>
      <c r="I34" s="326"/>
      <c r="J34" s="325"/>
      <c r="K34" s="327"/>
      <c r="L34" s="325"/>
      <c r="M34" s="328"/>
      <c r="N34" s="348">
        <f>G34</f>
        <v>200000</v>
      </c>
      <c r="O34" s="30"/>
      <c r="P34" s="14"/>
    </row>
    <row r="35" spans="2:18" ht="21" customHeight="1" x14ac:dyDescent="0.25">
      <c r="B35" s="4"/>
      <c r="C35" s="371"/>
      <c r="D35" s="350"/>
      <c r="E35" s="85"/>
      <c r="F35" s="215"/>
      <c r="G35" s="40"/>
      <c r="H35" s="45"/>
      <c r="I35" s="50"/>
      <c r="J35" s="45"/>
      <c r="K35" s="264"/>
      <c r="L35" s="45"/>
      <c r="M35" s="34"/>
      <c r="N35" s="37"/>
      <c r="O35" s="31"/>
      <c r="P35" s="14"/>
    </row>
    <row r="36" spans="2:18" ht="21" customHeight="1" x14ac:dyDescent="0.25">
      <c r="B36" s="4"/>
      <c r="C36" s="372"/>
      <c r="D36" s="84"/>
      <c r="E36" s="84"/>
      <c r="F36" s="85" t="s">
        <v>15</v>
      </c>
      <c r="G36" s="42"/>
      <c r="H36" s="47"/>
      <c r="I36" s="24"/>
      <c r="J36" s="47"/>
      <c r="K36" s="15"/>
      <c r="L36" s="47"/>
      <c r="M36" s="16"/>
      <c r="N36" s="81">
        <f>SUM(N34:N35)</f>
        <v>200000</v>
      </c>
      <c r="O36" s="6"/>
      <c r="P36" s="14"/>
    </row>
    <row r="37" spans="2:18" ht="14.25" customHeight="1" x14ac:dyDescent="0.25">
      <c r="B37" s="4"/>
      <c r="C37" s="1"/>
      <c r="D37" s="1"/>
      <c r="F37" s="440"/>
      <c r="M37" s="13"/>
      <c r="N37" s="13"/>
      <c r="O37" s="5"/>
      <c r="Q37" s="3"/>
      <c r="R37" s="12"/>
    </row>
    <row r="38" spans="2:18" ht="23.25" customHeight="1" x14ac:dyDescent="0.25">
      <c r="B38" s="4"/>
      <c r="C38" s="444" t="s">
        <v>420</v>
      </c>
      <c r="D38" s="441"/>
      <c r="E38" s="442"/>
      <c r="F38" s="311"/>
      <c r="G38" s="311"/>
      <c r="H38" s="311"/>
      <c r="I38" s="311"/>
      <c r="J38" s="311"/>
      <c r="K38" s="311"/>
      <c r="L38" s="311"/>
      <c r="M38" s="443"/>
      <c r="N38" s="360">
        <f>SUMIF(F15,"種別計",N15)</f>
        <v>228000</v>
      </c>
      <c r="O38" s="5" t="s">
        <v>418</v>
      </c>
      <c r="Q38" s="3"/>
      <c r="R38" s="12"/>
    </row>
    <row r="39" spans="2:18" ht="21" customHeight="1" x14ac:dyDescent="0.25">
      <c r="B39" s="4"/>
      <c r="C39" s="26" t="s">
        <v>105</v>
      </c>
      <c r="D39" s="27"/>
      <c r="E39" s="29"/>
      <c r="F39" s="27"/>
      <c r="G39" s="27"/>
      <c r="H39" s="27"/>
      <c r="I39" s="27"/>
      <c r="J39" s="27"/>
      <c r="K39" s="27"/>
      <c r="L39" s="27"/>
      <c r="M39" s="82"/>
      <c r="N39" s="360">
        <f>SUMIF(F16:F36,"種別計",N16:N36)</f>
        <v>498960</v>
      </c>
      <c r="O39" s="4" t="s">
        <v>419</v>
      </c>
    </row>
    <row r="40" spans="2:18" ht="21" customHeight="1" x14ac:dyDescent="0.25">
      <c r="B40" s="4"/>
      <c r="C40" s="28" t="s">
        <v>421</v>
      </c>
      <c r="D40" s="29"/>
      <c r="E40" s="29"/>
      <c r="F40" s="29"/>
      <c r="G40" s="29"/>
      <c r="H40" s="29"/>
      <c r="I40" s="29"/>
      <c r="J40" s="29"/>
      <c r="K40" s="29"/>
      <c r="L40" s="29"/>
      <c r="M40" s="82"/>
      <c r="N40" s="360">
        <f>SUM(N38:N39)</f>
        <v>726960</v>
      </c>
      <c r="O40" s="4" t="s">
        <v>109</v>
      </c>
      <c r="Q40" s="364"/>
    </row>
    <row r="41" spans="2:18" ht="18" customHeight="1" x14ac:dyDescent="0.25">
      <c r="F41" s="366"/>
      <c r="G41" s="366"/>
      <c r="H41" s="1"/>
      <c r="I41" s="1"/>
      <c r="J41" s="1"/>
      <c r="K41" s="1"/>
      <c r="L41" s="1"/>
      <c r="M41" s="2"/>
      <c r="Q41" s="365"/>
    </row>
    <row r="43" spans="2:18" ht="18" customHeight="1" x14ac:dyDescent="0.25">
      <c r="M43" s="3" t="s">
        <v>28</v>
      </c>
      <c r="N43" s="83">
        <v>800000</v>
      </c>
      <c r="O43" s="4" t="s">
        <v>29</v>
      </c>
    </row>
    <row r="45" spans="2:18" ht="18" customHeight="1" x14ac:dyDescent="0.25">
      <c r="M45" s="3" t="s">
        <v>30</v>
      </c>
      <c r="N45" s="13">
        <f>N43-N40</f>
        <v>73040</v>
      </c>
      <c r="O45" s="4" t="s">
        <v>29</v>
      </c>
    </row>
  </sheetData>
  <mergeCells count="9">
    <mergeCell ref="C5:O5"/>
    <mergeCell ref="H11:I11"/>
    <mergeCell ref="J11:K11"/>
    <mergeCell ref="L11:M11"/>
    <mergeCell ref="Q40:Q41"/>
    <mergeCell ref="F41:G41"/>
    <mergeCell ref="C12:C15"/>
    <mergeCell ref="E29:E30"/>
    <mergeCell ref="C16:C36"/>
  </mergeCells>
  <phoneticPr fontId="2"/>
  <dataValidations count="1">
    <dataValidation type="list" allowBlank="1" showInputMessage="1" showErrorMessage="1" sqref="D12:D18 D20:D22 D24:D25 D27 D29 D31:D32 D34:D35" xr:uid="{5014CFEB-918E-4457-AC34-46E3DDEF9082}">
      <formula1>"研究実施, 自己強化活動"</formula1>
    </dataValidation>
  </dataValidations>
  <pageMargins left="0.59055118110236227" right="0.19685039370078741" top="0.78740157480314965" bottom="0.39370078740157483" header="0.19685039370078741" footer="0.19685039370078741"/>
  <pageSetup paperSize="9" scale="68"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59"/>
  <sheetViews>
    <sheetView view="pageBreakPreview" zoomScaleNormal="100" zoomScaleSheetLayoutView="100" workbookViewId="0">
      <pane ySplit="11" topLeftCell="A12" activePane="bottomLeft" state="frozen"/>
      <selection pane="bottomLeft" activeCell="K7" sqref="K7"/>
    </sheetView>
  </sheetViews>
  <sheetFormatPr defaultColWidth="9.140625" defaultRowHeight="18" customHeight="1" x14ac:dyDescent="0.25"/>
  <cols>
    <col min="1" max="1" width="1.7109375" style="4" customWidth="1"/>
    <col min="2" max="2" width="1.7109375" style="1" customWidth="1"/>
    <col min="3" max="3" width="14.28515625" style="4" customWidth="1"/>
    <col min="4" max="4" width="30.7109375" style="4" bestFit="1" customWidth="1"/>
    <col min="5" max="5" width="9.28515625" style="4" bestFit="1" customWidth="1"/>
    <col min="6" max="6" width="4" style="4" customWidth="1"/>
    <col min="7" max="7" width="6" style="4" customWidth="1"/>
    <col min="8" max="8" width="4" style="4" bestFit="1" customWidth="1"/>
    <col min="9" max="9" width="6" style="4" bestFit="1" customWidth="1"/>
    <col min="10" max="10" width="4" style="4" bestFit="1" customWidth="1"/>
    <col min="11" max="11" width="6" style="3" bestFit="1" customWidth="1"/>
    <col min="12" max="12" width="12.5703125" style="4" bestFit="1" customWidth="1"/>
    <col min="13" max="13" width="28.140625" style="4" bestFit="1" customWidth="1"/>
    <col min="14" max="14" width="1.7109375" style="4" customWidth="1"/>
    <col min="15" max="15" width="38.28515625" style="4" customWidth="1"/>
    <col min="16" max="16384" width="9.140625" style="4"/>
  </cols>
  <sheetData>
    <row r="2" spans="2:14" s="10" customFormat="1" ht="14.25" x14ac:dyDescent="0.25">
      <c r="B2" s="8"/>
      <c r="C2" s="8"/>
      <c r="D2" s="8"/>
      <c r="E2" s="8"/>
      <c r="F2" s="8"/>
      <c r="G2" s="8"/>
      <c r="H2" s="8"/>
      <c r="I2" s="8"/>
      <c r="J2" s="8"/>
      <c r="K2" s="9"/>
    </row>
    <row r="3" spans="2:14" s="10" customFormat="1" ht="14.25" x14ac:dyDescent="0.25">
      <c r="C3" s="11" t="s">
        <v>51</v>
      </c>
      <c r="D3" s="8"/>
      <c r="E3" s="8"/>
      <c r="F3" s="8"/>
      <c r="G3" s="8"/>
      <c r="H3" s="8"/>
      <c r="I3" s="8"/>
      <c r="J3" s="8"/>
      <c r="K3" s="9"/>
    </row>
    <row r="4" spans="2:14" s="10" customFormat="1" ht="14.25" x14ac:dyDescent="0.25">
      <c r="B4" s="8"/>
      <c r="C4" s="8"/>
      <c r="D4" s="8"/>
      <c r="E4" s="8"/>
      <c r="F4" s="8"/>
      <c r="G4" s="8"/>
      <c r="H4" s="8"/>
      <c r="I4" s="8"/>
      <c r="J4" s="8"/>
      <c r="K4" s="9"/>
    </row>
    <row r="5" spans="2:14" s="10" customFormat="1" ht="14.25" x14ac:dyDescent="0.25">
      <c r="C5" s="367" t="s">
        <v>52</v>
      </c>
      <c r="D5" s="367"/>
      <c r="E5" s="367"/>
      <c r="F5" s="367"/>
      <c r="G5" s="367"/>
      <c r="H5" s="367"/>
      <c r="I5" s="367"/>
      <c r="J5" s="367"/>
      <c r="K5" s="367"/>
      <c r="L5" s="367"/>
      <c r="M5" s="367"/>
    </row>
    <row r="6" spans="2:14" s="10" customFormat="1" ht="14.25" x14ac:dyDescent="0.25">
      <c r="B6" s="8"/>
      <c r="C6" s="8"/>
      <c r="D6" s="8"/>
      <c r="E6" s="8"/>
      <c r="F6" s="8"/>
      <c r="G6" s="8"/>
      <c r="H6" s="8"/>
      <c r="I6" s="8"/>
      <c r="J6" s="8"/>
      <c r="K6" s="9"/>
    </row>
    <row r="7" spans="2:14" s="10" customFormat="1" ht="14.25" x14ac:dyDescent="0.25">
      <c r="C7" s="19"/>
      <c r="D7" s="19"/>
      <c r="E7" s="19"/>
      <c r="F7" s="19"/>
      <c r="G7" s="19"/>
      <c r="H7" s="19"/>
      <c r="I7" s="19"/>
      <c r="J7" s="19"/>
      <c r="K7" s="9"/>
      <c r="M7" s="11" t="s">
        <v>53</v>
      </c>
    </row>
    <row r="8" spans="2:14" s="10" customFormat="1" ht="14.25" x14ac:dyDescent="0.25">
      <c r="C8" s="19"/>
      <c r="D8" s="19"/>
      <c r="E8" s="19"/>
      <c r="F8" s="19"/>
      <c r="G8" s="19"/>
      <c r="H8" s="19"/>
      <c r="I8" s="19"/>
      <c r="J8" s="19"/>
      <c r="K8" s="9"/>
      <c r="M8" s="222" t="s">
        <v>54</v>
      </c>
    </row>
    <row r="9" spans="2:14" s="10" customFormat="1" ht="14.25" x14ac:dyDescent="0.25">
      <c r="C9" s="19"/>
      <c r="D9" s="19"/>
      <c r="E9" s="19"/>
      <c r="F9" s="19"/>
      <c r="G9" s="19"/>
      <c r="H9" s="19"/>
      <c r="I9" s="19"/>
      <c r="J9" s="19"/>
      <c r="K9" s="9"/>
      <c r="M9" s="222" t="s">
        <v>55</v>
      </c>
    </row>
    <row r="10" spans="2:14" s="10" customFormat="1" ht="14.25" x14ac:dyDescent="0.25">
      <c r="B10" s="8"/>
      <c r="C10" s="8"/>
      <c r="D10" s="8"/>
      <c r="E10" s="8"/>
      <c r="F10" s="8"/>
      <c r="G10" s="8"/>
      <c r="H10" s="8"/>
      <c r="I10" s="8"/>
      <c r="J10" s="8"/>
      <c r="K10" s="9"/>
    </row>
    <row r="11" spans="2:14" ht="27" x14ac:dyDescent="0.25">
      <c r="C11" s="77" t="s">
        <v>56</v>
      </c>
      <c r="D11" s="77" t="s">
        <v>6</v>
      </c>
      <c r="E11" s="78" t="s">
        <v>7</v>
      </c>
      <c r="F11" s="368" t="s">
        <v>8</v>
      </c>
      <c r="G11" s="369"/>
      <c r="H11" s="368" t="s">
        <v>9</v>
      </c>
      <c r="I11" s="369"/>
      <c r="J11" s="368" t="s">
        <v>10</v>
      </c>
      <c r="K11" s="369"/>
      <c r="L11" s="79" t="s">
        <v>11</v>
      </c>
      <c r="M11" s="6" t="s">
        <v>12</v>
      </c>
      <c r="N11" s="14"/>
    </row>
    <row r="12" spans="2:14" ht="26.25" customHeight="1" x14ac:dyDescent="0.25">
      <c r="B12" s="4"/>
      <c r="C12" s="53" t="s">
        <v>57</v>
      </c>
      <c r="D12" s="30" t="s">
        <v>58</v>
      </c>
      <c r="E12" s="39">
        <v>120000</v>
      </c>
      <c r="F12" s="44">
        <v>1</v>
      </c>
      <c r="G12" s="49" t="s">
        <v>32</v>
      </c>
      <c r="H12" s="56"/>
      <c r="I12" s="57"/>
      <c r="J12" s="44">
        <v>12</v>
      </c>
      <c r="K12" s="33" t="s">
        <v>34</v>
      </c>
      <c r="L12" s="36">
        <f>E12*F12*J12</f>
        <v>1440000</v>
      </c>
      <c r="M12" s="212" t="s">
        <v>59</v>
      </c>
      <c r="N12" s="14"/>
    </row>
    <row r="13" spans="2:14" ht="26.25" customHeight="1" x14ac:dyDescent="0.25">
      <c r="B13" s="4"/>
      <c r="C13" s="54"/>
      <c r="D13" s="31" t="s">
        <v>60</v>
      </c>
      <c r="E13" s="40">
        <v>101000</v>
      </c>
      <c r="F13" s="45">
        <v>1</v>
      </c>
      <c r="G13" s="50" t="s">
        <v>32</v>
      </c>
      <c r="H13" s="58"/>
      <c r="I13" s="59"/>
      <c r="J13" s="45">
        <v>12</v>
      </c>
      <c r="K13" s="34" t="s">
        <v>34</v>
      </c>
      <c r="L13" s="37">
        <f>E13*F13*J13</f>
        <v>1212000</v>
      </c>
      <c r="M13" s="213" t="s">
        <v>61</v>
      </c>
      <c r="N13" s="14"/>
    </row>
    <row r="14" spans="2:14" ht="26.25" customHeight="1" x14ac:dyDescent="0.25">
      <c r="B14" s="4"/>
      <c r="C14" s="54"/>
      <c r="D14" s="32" t="s">
        <v>62</v>
      </c>
      <c r="E14" s="41">
        <v>950</v>
      </c>
      <c r="F14" s="46">
        <v>1</v>
      </c>
      <c r="G14" s="51" t="s">
        <v>32</v>
      </c>
      <c r="H14" s="46">
        <v>35</v>
      </c>
      <c r="I14" s="17" t="s">
        <v>33</v>
      </c>
      <c r="J14" s="46">
        <v>12</v>
      </c>
      <c r="K14" s="35" t="s">
        <v>34</v>
      </c>
      <c r="L14" s="221">
        <f>E14*H14*F14*J14</f>
        <v>399000</v>
      </c>
      <c r="M14" s="32" t="s">
        <v>63</v>
      </c>
      <c r="N14" s="14"/>
    </row>
    <row r="15" spans="2:14" ht="26.25" customHeight="1" x14ac:dyDescent="0.25">
      <c r="B15" s="4"/>
      <c r="C15" s="55"/>
      <c r="D15" s="85" t="s">
        <v>64</v>
      </c>
      <c r="E15" s="61"/>
      <c r="F15" s="62"/>
      <c r="G15" s="63"/>
      <c r="H15" s="62"/>
      <c r="I15" s="5"/>
      <c r="J15" s="62"/>
      <c r="K15" s="64"/>
      <c r="L15" s="18">
        <f>SUM(L12:L14)</f>
        <v>3051000</v>
      </c>
      <c r="M15" s="6"/>
      <c r="N15" s="14"/>
    </row>
    <row r="16" spans="2:14" ht="20.100000000000001" customHeight="1" x14ac:dyDescent="0.25">
      <c r="B16" s="4"/>
      <c r="C16" s="22" t="s">
        <v>65</v>
      </c>
      <c r="D16" s="30" t="s">
        <v>66</v>
      </c>
      <c r="E16" s="39">
        <v>25000</v>
      </c>
      <c r="F16" s="56"/>
      <c r="G16" s="69"/>
      <c r="H16" s="56"/>
      <c r="I16" s="57"/>
      <c r="J16" s="44">
        <v>44</v>
      </c>
      <c r="K16" s="33" t="s">
        <v>43</v>
      </c>
      <c r="L16" s="74">
        <f>E16*J16</f>
        <v>1100000</v>
      </c>
      <c r="M16" s="30"/>
      <c r="N16" s="14"/>
    </row>
    <row r="17" spans="2:15" ht="20.100000000000001" customHeight="1" x14ac:dyDescent="0.25">
      <c r="B17" s="4"/>
      <c r="C17" s="7"/>
      <c r="D17" s="31" t="s">
        <v>67</v>
      </c>
      <c r="E17" s="40">
        <v>10000</v>
      </c>
      <c r="F17" s="58"/>
      <c r="G17" s="70"/>
      <c r="H17" s="58"/>
      <c r="I17" s="59"/>
      <c r="J17" s="45">
        <v>49</v>
      </c>
      <c r="K17" s="34" t="s">
        <v>43</v>
      </c>
      <c r="L17" s="75">
        <f t="shared" ref="L17:L18" si="0">E17*J17</f>
        <v>490000</v>
      </c>
      <c r="M17" s="31"/>
      <c r="N17" s="14"/>
    </row>
    <row r="18" spans="2:15" ht="20.100000000000001" customHeight="1" x14ac:dyDescent="0.25">
      <c r="B18" s="4"/>
      <c r="C18" s="7"/>
      <c r="D18" s="31" t="s">
        <v>68</v>
      </c>
      <c r="E18" s="40">
        <v>15000</v>
      </c>
      <c r="F18" s="58"/>
      <c r="G18" s="70"/>
      <c r="H18" s="58"/>
      <c r="I18" s="59"/>
      <c r="J18" s="45">
        <v>49</v>
      </c>
      <c r="K18" s="34" t="s">
        <v>43</v>
      </c>
      <c r="L18" s="75">
        <f t="shared" si="0"/>
        <v>735000</v>
      </c>
      <c r="M18" s="31"/>
      <c r="N18" s="14"/>
    </row>
    <row r="19" spans="2:15" ht="20.100000000000001" customHeight="1" x14ac:dyDescent="0.25">
      <c r="B19" s="4"/>
      <c r="C19" s="7"/>
      <c r="D19" s="31" t="s">
        <v>69</v>
      </c>
      <c r="E19" s="40">
        <v>50000</v>
      </c>
      <c r="F19" s="58"/>
      <c r="G19" s="70"/>
      <c r="H19" s="58"/>
      <c r="I19" s="59"/>
      <c r="J19" s="45">
        <v>9</v>
      </c>
      <c r="K19" s="34" t="s">
        <v>43</v>
      </c>
      <c r="L19" s="75">
        <f>E19*J19</f>
        <v>450000</v>
      </c>
      <c r="M19" s="31" t="s">
        <v>70</v>
      </c>
      <c r="N19" s="14"/>
    </row>
    <row r="20" spans="2:15" ht="20.100000000000001" customHeight="1" x14ac:dyDescent="0.25">
      <c r="B20" s="4"/>
      <c r="C20" s="7"/>
      <c r="D20" s="31" t="s">
        <v>71</v>
      </c>
      <c r="E20" s="40">
        <v>60000</v>
      </c>
      <c r="F20" s="58"/>
      <c r="G20" s="70"/>
      <c r="H20" s="58"/>
      <c r="I20" s="59"/>
      <c r="J20" s="45">
        <v>2</v>
      </c>
      <c r="K20" s="34" t="s">
        <v>43</v>
      </c>
      <c r="L20" s="75">
        <f>E20*J20</f>
        <v>120000</v>
      </c>
      <c r="M20" s="32"/>
      <c r="N20" s="14"/>
    </row>
    <row r="21" spans="2:15" ht="20.100000000000001" customHeight="1" x14ac:dyDescent="0.25">
      <c r="B21" s="4"/>
      <c r="C21" s="7"/>
      <c r="D21" s="30" t="s">
        <v>72</v>
      </c>
      <c r="E21" s="39">
        <v>10000</v>
      </c>
      <c r="F21" s="56"/>
      <c r="G21" s="69"/>
      <c r="H21" s="56"/>
      <c r="I21" s="57"/>
      <c r="J21" s="44">
        <v>44</v>
      </c>
      <c r="K21" s="33" t="s">
        <v>43</v>
      </c>
      <c r="L21" s="74">
        <f>E21*J21</f>
        <v>440000</v>
      </c>
      <c r="M21" s="30"/>
      <c r="N21" s="14"/>
    </row>
    <row r="22" spans="2:15" ht="20.100000000000001" customHeight="1" x14ac:dyDescent="0.25">
      <c r="B22" s="4"/>
      <c r="C22" s="7"/>
      <c r="D22" s="31" t="s">
        <v>73</v>
      </c>
      <c r="E22" s="40">
        <v>10000</v>
      </c>
      <c r="F22" s="58"/>
      <c r="G22" s="70"/>
      <c r="H22" s="58"/>
      <c r="I22" s="59"/>
      <c r="J22" s="45">
        <v>49</v>
      </c>
      <c r="K22" s="34" t="s">
        <v>43</v>
      </c>
      <c r="L22" s="75">
        <f>E22*J22</f>
        <v>490000</v>
      </c>
      <c r="M22" s="31"/>
      <c r="N22" s="14"/>
    </row>
    <row r="23" spans="2:15" ht="20.100000000000001" customHeight="1" x14ac:dyDescent="0.25">
      <c r="B23" s="4"/>
      <c r="C23" s="7"/>
      <c r="D23" s="31" t="s">
        <v>74</v>
      </c>
      <c r="E23" s="40">
        <v>10000</v>
      </c>
      <c r="F23" s="58"/>
      <c r="G23" s="70"/>
      <c r="H23" s="58"/>
      <c r="I23" s="59"/>
      <c r="J23" s="45">
        <v>49</v>
      </c>
      <c r="K23" s="34" t="s">
        <v>43</v>
      </c>
      <c r="L23" s="75">
        <f t="shared" ref="L23:L28" si="1">E23*J23</f>
        <v>490000</v>
      </c>
      <c r="M23" s="31"/>
      <c r="N23" s="14"/>
    </row>
    <row r="24" spans="2:15" ht="20.100000000000001" customHeight="1" x14ac:dyDescent="0.25">
      <c r="B24" s="4"/>
      <c r="C24" s="60"/>
      <c r="D24" s="32" t="s">
        <v>75</v>
      </c>
      <c r="E24" s="41">
        <v>50000</v>
      </c>
      <c r="F24" s="71"/>
      <c r="G24" s="72"/>
      <c r="H24" s="71"/>
      <c r="I24" s="73"/>
      <c r="J24" s="46">
        <v>2</v>
      </c>
      <c r="K24" s="35" t="s">
        <v>43</v>
      </c>
      <c r="L24" s="76">
        <f t="shared" si="1"/>
        <v>100000</v>
      </c>
      <c r="M24" s="32"/>
      <c r="N24" s="14"/>
    </row>
    <row r="25" spans="2:15" ht="20.100000000000001" customHeight="1" x14ac:dyDescent="0.25">
      <c r="B25" s="4"/>
      <c r="C25" s="55"/>
      <c r="D25" s="85" t="s">
        <v>64</v>
      </c>
      <c r="E25" s="61"/>
      <c r="F25" s="62"/>
      <c r="G25" s="63"/>
      <c r="H25" s="62"/>
      <c r="I25" s="5"/>
      <c r="J25" s="62"/>
      <c r="K25" s="64"/>
      <c r="L25" s="65">
        <f>SUM(L16:L24)</f>
        <v>4415000</v>
      </c>
      <c r="M25" s="6"/>
      <c r="N25" s="14"/>
    </row>
    <row r="26" spans="2:15" ht="20.100000000000001" customHeight="1" x14ac:dyDescent="0.25">
      <c r="B26" s="4"/>
      <c r="C26" s="22" t="s">
        <v>76</v>
      </c>
      <c r="D26" s="30" t="s">
        <v>77</v>
      </c>
      <c r="E26" s="39">
        <v>10000</v>
      </c>
      <c r="F26" s="56"/>
      <c r="G26" s="69"/>
      <c r="H26" s="56"/>
      <c r="I26" s="57"/>
      <c r="J26" s="44">
        <v>49</v>
      </c>
      <c r="K26" s="33" t="s">
        <v>43</v>
      </c>
      <c r="L26" s="74">
        <f t="shared" si="1"/>
        <v>490000</v>
      </c>
      <c r="M26" s="30"/>
      <c r="N26" s="14"/>
      <c r="O26" s="375" t="s">
        <v>78</v>
      </c>
    </row>
    <row r="27" spans="2:15" ht="20.100000000000001" customHeight="1" x14ac:dyDescent="0.25">
      <c r="B27" s="4"/>
      <c r="C27" s="7"/>
      <c r="D27" s="31" t="s">
        <v>79</v>
      </c>
      <c r="E27" s="40">
        <v>10000</v>
      </c>
      <c r="F27" s="58"/>
      <c r="G27" s="70"/>
      <c r="H27" s="58"/>
      <c r="I27" s="59"/>
      <c r="J27" s="45">
        <v>49</v>
      </c>
      <c r="K27" s="34" t="s">
        <v>43</v>
      </c>
      <c r="L27" s="75">
        <f t="shared" si="1"/>
        <v>490000</v>
      </c>
      <c r="M27" s="31"/>
      <c r="N27" s="14"/>
      <c r="O27" s="375"/>
    </row>
    <row r="28" spans="2:15" ht="20.100000000000001" customHeight="1" x14ac:dyDescent="0.25">
      <c r="B28" s="4"/>
      <c r="C28" s="7"/>
      <c r="D28" s="32" t="s">
        <v>80</v>
      </c>
      <c r="E28" s="41">
        <v>10000</v>
      </c>
      <c r="F28" s="71"/>
      <c r="G28" s="72"/>
      <c r="H28" s="71"/>
      <c r="I28" s="73"/>
      <c r="J28" s="46">
        <v>49</v>
      </c>
      <c r="K28" s="35" t="s">
        <v>43</v>
      </c>
      <c r="L28" s="76">
        <f t="shared" si="1"/>
        <v>490000</v>
      </c>
      <c r="M28" s="32"/>
      <c r="N28" s="14"/>
      <c r="O28" s="375"/>
    </row>
    <row r="29" spans="2:15" ht="20.100000000000001" customHeight="1" x14ac:dyDescent="0.25">
      <c r="B29" s="4"/>
      <c r="C29" s="7"/>
      <c r="D29" s="30" t="s">
        <v>81</v>
      </c>
      <c r="E29" s="39">
        <v>10000</v>
      </c>
      <c r="F29" s="56"/>
      <c r="G29" s="69"/>
      <c r="H29" s="56"/>
      <c r="I29" s="57"/>
      <c r="J29" s="44">
        <v>49</v>
      </c>
      <c r="K29" s="33" t="s">
        <v>43</v>
      </c>
      <c r="L29" s="74">
        <f>E29*J29</f>
        <v>490000</v>
      </c>
      <c r="M29" s="30"/>
      <c r="N29" s="14"/>
      <c r="O29" s="375"/>
    </row>
    <row r="30" spans="2:15" ht="20.100000000000001" customHeight="1" x14ac:dyDescent="0.25">
      <c r="B30" s="4"/>
      <c r="C30" s="7"/>
      <c r="D30" s="32" t="s">
        <v>82</v>
      </c>
      <c r="E30" s="41">
        <v>10000</v>
      </c>
      <c r="F30" s="71"/>
      <c r="G30" s="72"/>
      <c r="H30" s="71"/>
      <c r="I30" s="73"/>
      <c r="J30" s="46">
        <v>49</v>
      </c>
      <c r="K30" s="35" t="s">
        <v>43</v>
      </c>
      <c r="L30" s="76">
        <f t="shared" ref="L30:L33" si="2">E30*J30</f>
        <v>490000</v>
      </c>
      <c r="M30" s="32"/>
      <c r="N30" s="14"/>
      <c r="O30" s="375"/>
    </row>
    <row r="31" spans="2:15" ht="20.100000000000001" customHeight="1" x14ac:dyDescent="0.25">
      <c r="B31" s="4"/>
      <c r="C31" s="7"/>
      <c r="D31" s="30" t="s">
        <v>83</v>
      </c>
      <c r="E31" s="39">
        <v>10000</v>
      </c>
      <c r="F31" s="44"/>
      <c r="G31" s="49"/>
      <c r="H31" s="44"/>
      <c r="I31" s="263"/>
      <c r="J31" s="44">
        <v>2</v>
      </c>
      <c r="K31" s="33" t="s">
        <v>43</v>
      </c>
      <c r="L31" s="74">
        <f t="shared" si="2"/>
        <v>20000</v>
      </c>
      <c r="M31" s="30" t="s">
        <v>84</v>
      </c>
      <c r="N31" s="14"/>
      <c r="O31" s="375"/>
    </row>
    <row r="32" spans="2:15" ht="20.100000000000001" customHeight="1" x14ac:dyDescent="0.25">
      <c r="B32" s="4"/>
      <c r="C32" s="7"/>
      <c r="D32" s="31" t="s">
        <v>85</v>
      </c>
      <c r="E32" s="40">
        <v>10000</v>
      </c>
      <c r="F32" s="45"/>
      <c r="G32" s="50"/>
      <c r="H32" s="45"/>
      <c r="I32" s="264"/>
      <c r="J32" s="45">
        <v>2</v>
      </c>
      <c r="K32" s="34" t="s">
        <v>43</v>
      </c>
      <c r="L32" s="75">
        <f t="shared" si="2"/>
        <v>20000</v>
      </c>
      <c r="M32" s="31" t="s">
        <v>84</v>
      </c>
      <c r="N32" s="14"/>
      <c r="O32" s="375"/>
    </row>
    <row r="33" spans="2:15" ht="20.100000000000001" customHeight="1" x14ac:dyDescent="0.25">
      <c r="B33" s="4"/>
      <c r="C33" s="60"/>
      <c r="D33" s="32" t="s">
        <v>86</v>
      </c>
      <c r="E33" s="41">
        <v>10000</v>
      </c>
      <c r="F33" s="46"/>
      <c r="G33" s="51"/>
      <c r="H33" s="46"/>
      <c r="I33" s="17"/>
      <c r="J33" s="46">
        <v>2</v>
      </c>
      <c r="K33" s="35" t="s">
        <v>43</v>
      </c>
      <c r="L33" s="76">
        <f t="shared" si="2"/>
        <v>20000</v>
      </c>
      <c r="M33" s="32" t="s">
        <v>84</v>
      </c>
      <c r="N33" s="14"/>
      <c r="O33" s="375"/>
    </row>
    <row r="34" spans="2:15" ht="20.100000000000001" customHeight="1" x14ac:dyDescent="0.25">
      <c r="B34" s="4"/>
      <c r="C34" s="7"/>
      <c r="D34" s="6" t="s">
        <v>87</v>
      </c>
      <c r="E34" s="42" t="s">
        <v>88</v>
      </c>
      <c r="F34" s="66"/>
      <c r="G34" s="80"/>
      <c r="H34" s="66"/>
      <c r="I34" s="67"/>
      <c r="J34" s="66"/>
      <c r="K34" s="68"/>
      <c r="L34" s="81">
        <v>3000000</v>
      </c>
      <c r="M34" s="6"/>
      <c r="N34" s="14"/>
      <c r="O34" s="375"/>
    </row>
    <row r="35" spans="2:15" ht="20.100000000000001" customHeight="1" x14ac:dyDescent="0.25">
      <c r="B35" s="4"/>
      <c r="C35" s="55"/>
      <c r="D35" s="84" t="s">
        <v>64</v>
      </c>
      <c r="E35" s="43"/>
      <c r="F35" s="48"/>
      <c r="G35" s="52"/>
      <c r="H35" s="48"/>
      <c r="I35" s="20"/>
      <c r="J35" s="48"/>
      <c r="K35" s="25"/>
      <c r="L35" s="38">
        <f>SUM(L26:L34)</f>
        <v>5510000</v>
      </c>
      <c r="M35" s="6" t="s">
        <v>89</v>
      </c>
      <c r="N35" s="14"/>
    </row>
    <row r="36" spans="2:15" ht="20.100000000000001" customHeight="1" x14ac:dyDescent="0.25">
      <c r="B36" s="4"/>
      <c r="C36" s="21" t="s">
        <v>90</v>
      </c>
      <c r="D36" s="23" t="s">
        <v>91</v>
      </c>
      <c r="E36" s="43">
        <v>5000</v>
      </c>
      <c r="F36" s="48">
        <v>5</v>
      </c>
      <c r="G36" s="52" t="s">
        <v>42</v>
      </c>
      <c r="H36" s="48">
        <v>2</v>
      </c>
      <c r="I36" s="20" t="s">
        <v>37</v>
      </c>
      <c r="J36" s="48">
        <v>5</v>
      </c>
      <c r="K36" s="25" t="s">
        <v>43</v>
      </c>
      <c r="L36" s="38">
        <f>E36*F36*H36*J36</f>
        <v>250000</v>
      </c>
      <c r="M36" s="6" t="s">
        <v>44</v>
      </c>
      <c r="N36" s="14"/>
    </row>
    <row r="37" spans="2:15" ht="20.100000000000001" customHeight="1" x14ac:dyDescent="0.25">
      <c r="B37" s="4"/>
      <c r="C37" s="23"/>
      <c r="D37" s="84" t="s">
        <v>64</v>
      </c>
      <c r="E37" s="43"/>
      <c r="F37" s="48"/>
      <c r="G37" s="52"/>
      <c r="H37" s="48"/>
      <c r="I37" s="20"/>
      <c r="J37" s="48"/>
      <c r="K37" s="25"/>
      <c r="L37" s="38">
        <f>SUM(L36)</f>
        <v>250000</v>
      </c>
      <c r="M37" s="6"/>
      <c r="N37" s="14"/>
    </row>
    <row r="38" spans="2:15" ht="20.100000000000001" customHeight="1" x14ac:dyDescent="0.25">
      <c r="B38" s="4"/>
      <c r="C38" s="21" t="s">
        <v>92</v>
      </c>
      <c r="D38" s="6" t="s">
        <v>93</v>
      </c>
      <c r="E38" s="42">
        <v>600</v>
      </c>
      <c r="F38" s="47">
        <v>2</v>
      </c>
      <c r="G38" s="24" t="s">
        <v>94</v>
      </c>
      <c r="H38" s="66"/>
      <c r="I38" s="67"/>
      <c r="J38" s="47">
        <v>49</v>
      </c>
      <c r="K38" s="16" t="s">
        <v>43</v>
      </c>
      <c r="L38" s="38">
        <f>E38*F38*J38</f>
        <v>58800</v>
      </c>
      <c r="M38" s="6" t="s">
        <v>95</v>
      </c>
      <c r="N38" s="14"/>
    </row>
    <row r="39" spans="2:15" ht="20.100000000000001" customHeight="1" x14ac:dyDescent="0.25">
      <c r="B39" s="4"/>
      <c r="C39" s="23"/>
      <c r="D39" s="77" t="s">
        <v>64</v>
      </c>
      <c r="E39" s="42"/>
      <c r="F39" s="47"/>
      <c r="G39" s="24"/>
      <c r="H39" s="47"/>
      <c r="I39" s="15"/>
      <c r="J39" s="47"/>
      <c r="K39" s="16"/>
      <c r="L39" s="38">
        <f>SUM(L38)</f>
        <v>58800</v>
      </c>
      <c r="M39" s="6"/>
      <c r="N39" s="14"/>
    </row>
    <row r="40" spans="2:15" ht="20.100000000000001" customHeight="1" x14ac:dyDescent="0.25">
      <c r="B40" s="4"/>
      <c r="C40" s="21" t="s">
        <v>96</v>
      </c>
      <c r="D40" s="6" t="s">
        <v>97</v>
      </c>
      <c r="E40" s="42">
        <v>370</v>
      </c>
      <c r="F40" s="47">
        <v>4</v>
      </c>
      <c r="G40" s="24" t="s">
        <v>37</v>
      </c>
      <c r="H40" s="66"/>
      <c r="I40" s="67"/>
      <c r="J40" s="47">
        <v>49</v>
      </c>
      <c r="K40" s="16" t="s">
        <v>43</v>
      </c>
      <c r="L40" s="38">
        <f>E40*F40*J40</f>
        <v>72520</v>
      </c>
      <c r="M40" s="6" t="s">
        <v>48</v>
      </c>
      <c r="N40" s="14"/>
    </row>
    <row r="41" spans="2:15" ht="20.100000000000001" customHeight="1" x14ac:dyDescent="0.25">
      <c r="B41" s="4"/>
      <c r="C41" s="23"/>
      <c r="D41" s="77" t="s">
        <v>64</v>
      </c>
      <c r="E41" s="42"/>
      <c r="F41" s="47"/>
      <c r="G41" s="24"/>
      <c r="H41" s="47"/>
      <c r="I41" s="15"/>
      <c r="J41" s="47"/>
      <c r="K41" s="16"/>
      <c r="L41" s="38">
        <f>SUM(L40)</f>
        <v>72520</v>
      </c>
      <c r="M41" s="6"/>
      <c r="N41" s="14"/>
    </row>
    <row r="42" spans="2:15" ht="20.100000000000001" customHeight="1" x14ac:dyDescent="0.25">
      <c r="B42" s="4"/>
      <c r="C42" s="21" t="s">
        <v>98</v>
      </c>
      <c r="D42" s="6" t="s">
        <v>99</v>
      </c>
      <c r="E42" s="42">
        <v>3000</v>
      </c>
      <c r="F42" s="66"/>
      <c r="G42" s="80"/>
      <c r="H42" s="66"/>
      <c r="I42" s="67"/>
      <c r="J42" s="47">
        <v>49</v>
      </c>
      <c r="K42" s="16" t="s">
        <v>43</v>
      </c>
      <c r="L42" s="38">
        <f>E42*J42</f>
        <v>147000</v>
      </c>
      <c r="M42" s="6"/>
      <c r="N42" s="14"/>
    </row>
    <row r="43" spans="2:15" ht="20.100000000000001" customHeight="1" x14ac:dyDescent="0.25">
      <c r="B43" s="4"/>
      <c r="C43" s="23"/>
      <c r="D43" s="77" t="s">
        <v>64</v>
      </c>
      <c r="E43" s="42"/>
      <c r="F43" s="47"/>
      <c r="G43" s="24"/>
      <c r="H43" s="47"/>
      <c r="I43" s="15"/>
      <c r="J43" s="47"/>
      <c r="K43" s="16"/>
      <c r="L43" s="38">
        <f>SUM(L42)</f>
        <v>147000</v>
      </c>
      <c r="M43" s="6"/>
      <c r="N43" s="14"/>
    </row>
    <row r="44" spans="2:15" ht="20.100000000000001" customHeight="1" x14ac:dyDescent="0.25">
      <c r="B44" s="4"/>
      <c r="C44" s="53" t="s">
        <v>100</v>
      </c>
      <c r="D44" s="214" t="s">
        <v>101</v>
      </c>
      <c r="E44" s="39" t="s">
        <v>88</v>
      </c>
      <c r="F44" s="56"/>
      <c r="G44" s="69"/>
      <c r="H44" s="56"/>
      <c r="I44" s="57"/>
      <c r="J44" s="56"/>
      <c r="K44" s="218"/>
      <c r="L44" s="262">
        <v>1833300</v>
      </c>
      <c r="M44" s="30"/>
      <c r="N44" s="14"/>
    </row>
    <row r="45" spans="2:15" ht="20.100000000000001" customHeight="1" x14ac:dyDescent="0.25">
      <c r="B45" s="4"/>
      <c r="C45" s="54"/>
      <c r="D45" s="215" t="s">
        <v>102</v>
      </c>
      <c r="E45" s="40" t="s">
        <v>88</v>
      </c>
      <c r="F45" s="58"/>
      <c r="G45" s="70"/>
      <c r="H45" s="58"/>
      <c r="I45" s="59"/>
      <c r="J45" s="58"/>
      <c r="K45" s="219"/>
      <c r="L45" s="37">
        <v>2232980</v>
      </c>
      <c r="M45" s="31"/>
      <c r="N45" s="14"/>
    </row>
    <row r="46" spans="2:15" ht="20.100000000000001" customHeight="1" x14ac:dyDescent="0.25">
      <c r="B46" s="4"/>
      <c r="C46" s="54"/>
      <c r="D46" s="215" t="s">
        <v>103</v>
      </c>
      <c r="E46" s="40" t="s">
        <v>88</v>
      </c>
      <c r="F46" s="58"/>
      <c r="G46" s="70"/>
      <c r="H46" s="58"/>
      <c r="I46" s="59"/>
      <c r="J46" s="58"/>
      <c r="K46" s="219"/>
      <c r="L46" s="37">
        <v>1027040</v>
      </c>
      <c r="M46" s="31"/>
      <c r="N46" s="14"/>
    </row>
    <row r="47" spans="2:15" ht="20.100000000000001" customHeight="1" x14ac:dyDescent="0.25">
      <c r="B47" s="4"/>
      <c r="C47" s="54"/>
      <c r="D47" s="216" t="s">
        <v>104</v>
      </c>
      <c r="E47" s="41" t="s">
        <v>88</v>
      </c>
      <c r="F47" s="71"/>
      <c r="G47" s="72"/>
      <c r="H47" s="71"/>
      <c r="I47" s="73"/>
      <c r="J47" s="71"/>
      <c r="K47" s="220"/>
      <c r="L47" s="217">
        <v>223170</v>
      </c>
      <c r="M47" s="32"/>
      <c r="N47" s="14"/>
    </row>
    <row r="48" spans="2:15" ht="20.100000000000001" customHeight="1" x14ac:dyDescent="0.25">
      <c r="B48" s="4"/>
      <c r="C48" s="55"/>
      <c r="D48" s="77" t="s">
        <v>64</v>
      </c>
      <c r="E48" s="42"/>
      <c r="F48" s="47"/>
      <c r="G48" s="24"/>
      <c r="H48" s="47"/>
      <c r="I48" s="15"/>
      <c r="J48" s="47"/>
      <c r="K48" s="16"/>
      <c r="L48" s="81">
        <f>SUM(L44:L47)</f>
        <v>5316490</v>
      </c>
      <c r="M48" s="6"/>
      <c r="N48" s="14"/>
    </row>
    <row r="49" spans="2:16" ht="18" customHeight="1" x14ac:dyDescent="0.25">
      <c r="B49" s="4"/>
      <c r="C49" s="1"/>
      <c r="K49" s="13"/>
      <c r="L49" s="13"/>
      <c r="M49" s="5"/>
      <c r="O49" s="3"/>
      <c r="P49" s="12"/>
    </row>
    <row r="50" spans="2:16" ht="20.100000000000001" customHeight="1" x14ac:dyDescent="0.25">
      <c r="B50" s="4"/>
      <c r="C50" s="26" t="s">
        <v>105</v>
      </c>
      <c r="D50" s="27"/>
      <c r="E50" s="27"/>
      <c r="F50" s="27"/>
      <c r="G50" s="27"/>
      <c r="H50" s="27"/>
      <c r="I50" s="27"/>
      <c r="J50" s="27"/>
      <c r="K50" s="82"/>
      <c r="L50" s="18">
        <f>SUMIF(D12:D48,"費目計",L12:L48)</f>
        <v>18820810</v>
      </c>
      <c r="M50" s="4" t="s">
        <v>24</v>
      </c>
    </row>
    <row r="51" spans="2:16" ht="20.100000000000001" customHeight="1" x14ac:dyDescent="0.25">
      <c r="B51" s="4"/>
      <c r="C51" s="26" t="s">
        <v>106</v>
      </c>
      <c r="D51" s="27"/>
      <c r="E51" s="27"/>
      <c r="F51" s="27"/>
      <c r="G51" s="27"/>
      <c r="H51" s="27"/>
      <c r="I51" s="27"/>
      <c r="J51" s="27"/>
      <c r="K51" s="82"/>
      <c r="L51" s="18">
        <f>ROUNDDOWN((L50-L35)*0.1,0)-125527</f>
        <v>1205554</v>
      </c>
      <c r="M51" s="4" t="s">
        <v>107</v>
      </c>
      <c r="O51" s="4" t="s">
        <v>108</v>
      </c>
    </row>
    <row r="52" spans="2:16" ht="20.100000000000001" customHeight="1" x14ac:dyDescent="0.25">
      <c r="B52" s="4"/>
      <c r="C52" s="28" t="s">
        <v>25</v>
      </c>
      <c r="D52" s="29"/>
      <c r="E52" s="29"/>
      <c r="F52" s="29"/>
      <c r="G52" s="29"/>
      <c r="H52" s="29"/>
      <c r="I52" s="29"/>
      <c r="J52" s="29"/>
      <c r="K52" s="82"/>
      <c r="L52" s="18">
        <f>SUM(L50:L51)</f>
        <v>20026364</v>
      </c>
      <c r="M52" s="4" t="s">
        <v>109</v>
      </c>
      <c r="O52" s="364" t="s">
        <v>110</v>
      </c>
    </row>
    <row r="53" spans="2:16" ht="20.100000000000001" customHeight="1" x14ac:dyDescent="0.25">
      <c r="B53" s="4"/>
      <c r="C53" s="26" t="s">
        <v>26</v>
      </c>
      <c r="D53" s="27"/>
      <c r="E53" s="27"/>
      <c r="F53" s="27"/>
      <c r="G53" s="27"/>
      <c r="H53" s="27"/>
      <c r="I53" s="27"/>
      <c r="J53" s="27"/>
      <c r="K53" s="82"/>
      <c r="L53" s="18">
        <f>ROUNDDOWN(L52*0.1,0)</f>
        <v>2002636</v>
      </c>
      <c r="M53" s="4" t="s">
        <v>111</v>
      </c>
      <c r="O53" s="365"/>
    </row>
    <row r="54" spans="2:16" ht="20.100000000000001" customHeight="1" x14ac:dyDescent="0.25">
      <c r="B54" s="4"/>
      <c r="C54" s="28" t="s">
        <v>27</v>
      </c>
      <c r="D54" s="29"/>
      <c r="E54" s="29"/>
      <c r="F54" s="29"/>
      <c r="G54" s="29"/>
      <c r="H54" s="29"/>
      <c r="I54" s="29"/>
      <c r="J54" s="29"/>
      <c r="K54" s="82"/>
      <c r="L54" s="18">
        <f>SUM(L52+L53)</f>
        <v>22029000</v>
      </c>
      <c r="M54" s="4" t="s">
        <v>112</v>
      </c>
      <c r="O54" s="365"/>
    </row>
    <row r="55" spans="2:16" ht="18" customHeight="1" x14ac:dyDescent="0.25">
      <c r="D55" s="366"/>
      <c r="E55" s="366"/>
      <c r="F55" s="1"/>
      <c r="G55" s="1"/>
      <c r="H55" s="1"/>
      <c r="I55" s="1"/>
      <c r="J55" s="1"/>
      <c r="K55" s="2"/>
      <c r="O55" s="365"/>
    </row>
    <row r="57" spans="2:16" ht="18" customHeight="1" x14ac:dyDescent="0.25">
      <c r="K57" s="3" t="s">
        <v>28</v>
      </c>
      <c r="L57" s="83">
        <v>22029000</v>
      </c>
      <c r="M57" s="4" t="s">
        <v>29</v>
      </c>
    </row>
    <row r="59" spans="2:16" ht="18" customHeight="1" x14ac:dyDescent="0.25">
      <c r="K59" s="3" t="s">
        <v>30</v>
      </c>
      <c r="L59" s="13">
        <f>L57-L54</f>
        <v>0</v>
      </c>
      <c r="M59" s="4" t="s">
        <v>29</v>
      </c>
    </row>
  </sheetData>
  <mergeCells count="7">
    <mergeCell ref="C5:M5"/>
    <mergeCell ref="O26:O34"/>
    <mergeCell ref="O52:O55"/>
    <mergeCell ref="D55:E55"/>
    <mergeCell ref="F11:G11"/>
    <mergeCell ref="H11:I11"/>
    <mergeCell ref="J11:K11"/>
  </mergeCells>
  <phoneticPr fontId="2"/>
  <pageMargins left="0.59055118110236227" right="0.19685039370078741" top="0.78740157480314965" bottom="0.39370078740157483" header="0.19685039370078741" footer="0.19685039370078741"/>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2:R97"/>
  <sheetViews>
    <sheetView workbookViewId="0">
      <selection activeCell="X41" sqref="X41"/>
    </sheetView>
  </sheetViews>
  <sheetFormatPr defaultColWidth="9.140625" defaultRowHeight="13.5" outlineLevelCol="1" x14ac:dyDescent="0.25"/>
  <cols>
    <col min="1" max="2" width="1.7109375" style="87" customWidth="1"/>
    <col min="3" max="3" width="5" style="208" customWidth="1"/>
    <col min="4" max="4" width="3.85546875" style="208" customWidth="1"/>
    <col min="5" max="5" width="10.5703125" style="87" customWidth="1"/>
    <col min="6" max="6" width="9.7109375" style="87" bestFit="1" customWidth="1"/>
    <col min="7" max="7" width="5.140625" style="209" bestFit="1" customWidth="1"/>
    <col min="8" max="8" width="15.140625" style="87" customWidth="1"/>
    <col min="9" max="10" width="10.28515625" style="87" bestFit="1" customWidth="1"/>
    <col min="11" max="11" width="5.140625" style="87" bestFit="1" customWidth="1"/>
    <col min="12" max="12" width="12.28515625" style="87" bestFit="1" customWidth="1"/>
    <col min="13" max="13" width="6.85546875" style="87" bestFit="1" customWidth="1"/>
    <col min="14" max="14" width="8.5703125" style="87" customWidth="1" outlineLevel="1"/>
    <col min="15" max="15" width="6.85546875" style="87" bestFit="1" customWidth="1"/>
    <col min="16" max="17" width="6.85546875" style="87" customWidth="1" outlineLevel="1"/>
    <col min="18" max="18" width="6.85546875" style="87" bestFit="1" customWidth="1"/>
    <col min="19" max="16384" width="9.140625" style="87"/>
  </cols>
  <sheetData>
    <row r="2" spans="3:18" x14ac:dyDescent="0.25">
      <c r="C2" s="86"/>
      <c r="D2" s="86"/>
      <c r="G2" s="88"/>
    </row>
    <row r="3" spans="3:18" x14ac:dyDescent="0.25">
      <c r="C3" s="88" t="s">
        <v>113</v>
      </c>
      <c r="D3" s="86"/>
      <c r="G3" s="87"/>
    </row>
    <row r="4" spans="3:18" x14ac:dyDescent="0.25">
      <c r="C4" s="86"/>
      <c r="D4" s="86"/>
      <c r="G4" s="88"/>
    </row>
    <row r="5" spans="3:18" s="104" customFormat="1" ht="22.5" x14ac:dyDescent="0.25">
      <c r="C5" s="89" t="s">
        <v>114</v>
      </c>
      <c r="D5" s="90" t="s">
        <v>115</v>
      </c>
      <c r="E5" s="91" t="s">
        <v>116</v>
      </c>
      <c r="F5" s="92" t="s">
        <v>117</v>
      </c>
      <c r="G5" s="93" t="s">
        <v>115</v>
      </c>
      <c r="H5" s="94" t="s">
        <v>118</v>
      </c>
      <c r="I5" s="95" t="s">
        <v>119</v>
      </c>
      <c r="J5" s="96" t="s">
        <v>120</v>
      </c>
      <c r="K5" s="96" t="s">
        <v>121</v>
      </c>
      <c r="L5" s="97" t="s">
        <v>122</v>
      </c>
      <c r="M5" s="98" t="s">
        <v>123</v>
      </c>
      <c r="N5" s="99" t="s">
        <v>124</v>
      </c>
      <c r="O5" s="100" t="s">
        <v>125</v>
      </c>
      <c r="P5" s="101" t="s">
        <v>126</v>
      </c>
      <c r="Q5" s="102" t="s">
        <v>127</v>
      </c>
      <c r="R5" s="103" t="s">
        <v>128</v>
      </c>
    </row>
    <row r="6" spans="3:18" x14ac:dyDescent="0.25">
      <c r="C6" s="392" t="s">
        <v>129</v>
      </c>
      <c r="D6" s="105">
        <v>1</v>
      </c>
      <c r="E6" s="106" t="s">
        <v>130</v>
      </c>
      <c r="F6" s="107" t="s">
        <v>131</v>
      </c>
      <c r="G6" s="108" t="s">
        <v>132</v>
      </c>
      <c r="H6" s="109" t="s">
        <v>133</v>
      </c>
      <c r="I6" s="110">
        <v>5780</v>
      </c>
      <c r="J6" s="111"/>
      <c r="K6" s="111">
        <v>4</v>
      </c>
      <c r="L6" s="112">
        <f>(I6+J6)*K6</f>
        <v>23120</v>
      </c>
      <c r="M6" s="251" t="s">
        <v>134</v>
      </c>
      <c r="N6" s="114"/>
      <c r="O6" s="115"/>
      <c r="P6" s="115" t="s">
        <v>134</v>
      </c>
      <c r="Q6" s="115" t="s">
        <v>134</v>
      </c>
      <c r="R6" s="107"/>
    </row>
    <row r="7" spans="3:18" x14ac:dyDescent="0.25">
      <c r="C7" s="393"/>
      <c r="D7" s="116"/>
      <c r="E7" s="117"/>
      <c r="F7" s="228" t="s">
        <v>135</v>
      </c>
      <c r="G7" s="118" t="s">
        <v>136</v>
      </c>
      <c r="H7" s="119" t="s">
        <v>137</v>
      </c>
      <c r="I7" s="120">
        <v>5580</v>
      </c>
      <c r="J7" s="121"/>
      <c r="K7" s="121">
        <v>4</v>
      </c>
      <c r="L7" s="122">
        <f t="shared" ref="L7" si="0">(I7+J7)*K7</f>
        <v>22320</v>
      </c>
      <c r="M7" s="252" t="s">
        <v>134</v>
      </c>
      <c r="N7" s="124"/>
      <c r="O7" s="125"/>
      <c r="P7" s="125" t="s">
        <v>134</v>
      </c>
      <c r="Q7" s="125" t="s">
        <v>134</v>
      </c>
      <c r="R7" s="126"/>
    </row>
    <row r="8" spans="3:18" x14ac:dyDescent="0.25">
      <c r="C8" s="393"/>
      <c r="D8" s="116"/>
      <c r="E8" s="117"/>
      <c r="F8" s="163"/>
      <c r="G8" s="118" t="s">
        <v>138</v>
      </c>
      <c r="H8" s="119" t="s">
        <v>139</v>
      </c>
      <c r="I8" s="120"/>
      <c r="J8" s="121"/>
      <c r="K8" s="121"/>
      <c r="L8" s="122">
        <v>0</v>
      </c>
      <c r="M8" s="252"/>
      <c r="N8" s="124" t="s">
        <v>134</v>
      </c>
      <c r="O8" s="125"/>
      <c r="P8" s="125"/>
      <c r="Q8" s="125"/>
      <c r="R8" s="126"/>
    </row>
    <row r="9" spans="3:18" x14ac:dyDescent="0.25">
      <c r="C9" s="393"/>
      <c r="D9" s="127"/>
      <c r="E9" s="117"/>
      <c r="F9" s="400" t="s">
        <v>140</v>
      </c>
      <c r="G9" s="404" t="s">
        <v>141</v>
      </c>
      <c r="H9" s="405" t="s">
        <v>142</v>
      </c>
      <c r="I9" s="128"/>
      <c r="J9" s="129"/>
      <c r="K9" s="129"/>
      <c r="L9" s="130">
        <v>0</v>
      </c>
      <c r="M9" s="402"/>
      <c r="N9" s="403" t="s">
        <v>134</v>
      </c>
      <c r="O9" s="399"/>
      <c r="P9" s="399"/>
      <c r="Q9" s="399"/>
      <c r="R9" s="400"/>
    </row>
    <row r="10" spans="3:18" x14ac:dyDescent="0.25">
      <c r="C10" s="393"/>
      <c r="D10" s="131">
        <v>2</v>
      </c>
      <c r="E10" s="132" t="s">
        <v>143</v>
      </c>
      <c r="F10" s="395"/>
      <c r="G10" s="384"/>
      <c r="H10" s="406"/>
      <c r="I10" s="133"/>
      <c r="J10" s="134"/>
      <c r="K10" s="134"/>
      <c r="L10" s="135">
        <v>0</v>
      </c>
      <c r="M10" s="388"/>
      <c r="N10" s="398"/>
      <c r="O10" s="390"/>
      <c r="P10" s="391"/>
      <c r="Q10" s="391"/>
      <c r="R10" s="380"/>
    </row>
    <row r="11" spans="3:18" x14ac:dyDescent="0.25">
      <c r="C11" s="393"/>
      <c r="D11" s="136">
        <v>3</v>
      </c>
      <c r="E11" s="132" t="s">
        <v>144</v>
      </c>
      <c r="F11" s="137" t="s">
        <v>145</v>
      </c>
      <c r="G11" s="138" t="s">
        <v>146</v>
      </c>
      <c r="H11" s="139" t="s">
        <v>144</v>
      </c>
      <c r="I11" s="140">
        <v>6940</v>
      </c>
      <c r="J11" s="141"/>
      <c r="K11" s="141">
        <v>4</v>
      </c>
      <c r="L11" s="142">
        <f t="shared" ref="L11:L12" si="1">(I11+J11)*K11</f>
        <v>27760</v>
      </c>
      <c r="M11" s="253" t="s">
        <v>134</v>
      </c>
      <c r="N11" s="144"/>
      <c r="O11" s="145"/>
      <c r="P11" s="145" t="s">
        <v>134</v>
      </c>
      <c r="Q11" s="145" t="s">
        <v>134</v>
      </c>
      <c r="R11" s="137"/>
    </row>
    <row r="12" spans="3:18" x14ac:dyDescent="0.25">
      <c r="C12" s="393"/>
      <c r="D12" s="131">
        <v>4</v>
      </c>
      <c r="E12" s="132" t="s">
        <v>147</v>
      </c>
      <c r="F12" s="137" t="s">
        <v>148</v>
      </c>
      <c r="G12" s="138" t="s">
        <v>149</v>
      </c>
      <c r="H12" s="139" t="s">
        <v>150</v>
      </c>
      <c r="I12" s="140">
        <v>6520</v>
      </c>
      <c r="J12" s="141"/>
      <c r="K12" s="141">
        <v>4</v>
      </c>
      <c r="L12" s="142">
        <f t="shared" si="1"/>
        <v>26080</v>
      </c>
      <c r="M12" s="253" t="s">
        <v>134</v>
      </c>
      <c r="N12" s="144"/>
      <c r="O12" s="145"/>
      <c r="P12" s="145" t="s">
        <v>134</v>
      </c>
      <c r="Q12" s="145" t="s">
        <v>134</v>
      </c>
      <c r="R12" s="137"/>
    </row>
    <row r="13" spans="3:18" x14ac:dyDescent="0.25">
      <c r="C13" s="393"/>
      <c r="D13" s="146">
        <v>5</v>
      </c>
      <c r="E13" s="106" t="s">
        <v>151</v>
      </c>
      <c r="F13" s="224" t="s">
        <v>152</v>
      </c>
      <c r="G13" s="108" t="s">
        <v>153</v>
      </c>
      <c r="H13" s="109" t="s">
        <v>154</v>
      </c>
      <c r="I13" s="110">
        <v>7030</v>
      </c>
      <c r="J13" s="111"/>
      <c r="K13" s="111">
        <v>4</v>
      </c>
      <c r="L13" s="112">
        <f>(I13+J13)*K13</f>
        <v>28120</v>
      </c>
      <c r="M13" s="251" t="s">
        <v>134</v>
      </c>
      <c r="N13" s="114"/>
      <c r="O13" s="115" t="s">
        <v>134</v>
      </c>
      <c r="P13" s="115" t="s">
        <v>134</v>
      </c>
      <c r="Q13" s="115" t="s">
        <v>134</v>
      </c>
      <c r="R13" s="107"/>
    </row>
    <row r="14" spans="3:18" x14ac:dyDescent="0.25">
      <c r="C14" s="393"/>
      <c r="D14" s="147"/>
      <c r="E14" s="148"/>
      <c r="F14" s="225"/>
      <c r="G14" s="149" t="s">
        <v>155</v>
      </c>
      <c r="H14" s="150" t="s">
        <v>156</v>
      </c>
      <c r="I14" s="151"/>
      <c r="J14" s="152"/>
      <c r="K14" s="152"/>
      <c r="L14" s="153">
        <v>0</v>
      </c>
      <c r="M14" s="254"/>
      <c r="N14" s="154" t="s">
        <v>157</v>
      </c>
      <c r="O14" s="155"/>
      <c r="P14" s="155"/>
      <c r="Q14" s="155"/>
      <c r="R14" s="156"/>
    </row>
    <row r="15" spans="3:18" ht="21" x14ac:dyDescent="0.25">
      <c r="C15" s="393"/>
      <c r="D15" s="105">
        <v>6</v>
      </c>
      <c r="E15" s="106" t="s">
        <v>158</v>
      </c>
      <c r="F15" s="379" t="s">
        <v>159</v>
      </c>
      <c r="G15" s="108" t="s">
        <v>160</v>
      </c>
      <c r="H15" s="157" t="s">
        <v>161</v>
      </c>
      <c r="I15" s="110">
        <v>5520</v>
      </c>
      <c r="J15" s="111"/>
      <c r="K15" s="111">
        <v>4</v>
      </c>
      <c r="L15" s="112">
        <f t="shared" ref="L15:L16" si="2">(I15+J15)*K15</f>
        <v>22080</v>
      </c>
      <c r="M15" s="251" t="s">
        <v>134</v>
      </c>
      <c r="N15" s="114"/>
      <c r="O15" s="115"/>
      <c r="P15" s="115" t="s">
        <v>134</v>
      </c>
      <c r="Q15" s="115" t="s">
        <v>134</v>
      </c>
      <c r="R15" s="107"/>
    </row>
    <row r="16" spans="3:18" ht="21" x14ac:dyDescent="0.25">
      <c r="C16" s="393"/>
      <c r="D16" s="127"/>
      <c r="E16" s="117"/>
      <c r="F16" s="401"/>
      <c r="G16" s="118" t="s">
        <v>162</v>
      </c>
      <c r="H16" s="119" t="s">
        <v>163</v>
      </c>
      <c r="I16" s="158">
        <v>5520</v>
      </c>
      <c r="J16" s="159"/>
      <c r="K16" s="159">
        <v>4</v>
      </c>
      <c r="L16" s="160">
        <f t="shared" si="2"/>
        <v>22080</v>
      </c>
      <c r="M16" s="255" t="s">
        <v>164</v>
      </c>
      <c r="N16" s="161"/>
      <c r="O16" s="162"/>
      <c r="P16" s="162" t="s">
        <v>134</v>
      </c>
      <c r="Q16" s="162" t="s">
        <v>134</v>
      </c>
      <c r="R16" s="163"/>
    </row>
    <row r="17" spans="3:18" x14ac:dyDescent="0.25">
      <c r="C17" s="393"/>
      <c r="D17" s="164"/>
      <c r="E17" s="148"/>
      <c r="F17" s="395"/>
      <c r="G17" s="149" t="s">
        <v>165</v>
      </c>
      <c r="H17" s="150" t="s">
        <v>166</v>
      </c>
      <c r="I17" s="151"/>
      <c r="J17" s="152"/>
      <c r="K17" s="152"/>
      <c r="L17" s="153">
        <v>0</v>
      </c>
      <c r="M17" s="254"/>
      <c r="N17" s="154" t="s">
        <v>157</v>
      </c>
      <c r="O17" s="155"/>
      <c r="P17" s="155"/>
      <c r="Q17" s="155"/>
      <c r="R17" s="156"/>
    </row>
    <row r="18" spans="3:18" x14ac:dyDescent="0.25">
      <c r="C18" s="393"/>
      <c r="D18" s="146">
        <v>7</v>
      </c>
      <c r="E18" s="165" t="s">
        <v>167</v>
      </c>
      <c r="F18" s="224" t="s">
        <v>168</v>
      </c>
      <c r="G18" s="138" t="s">
        <v>169</v>
      </c>
      <c r="H18" s="109" t="s">
        <v>167</v>
      </c>
      <c r="I18" s="110"/>
      <c r="J18" s="111"/>
      <c r="K18" s="111"/>
      <c r="L18" s="112">
        <v>0</v>
      </c>
      <c r="M18" s="251"/>
      <c r="N18" s="114" t="s">
        <v>170</v>
      </c>
      <c r="O18" s="115" t="s">
        <v>134</v>
      </c>
      <c r="P18" s="115" t="s">
        <v>134</v>
      </c>
      <c r="Q18" s="115" t="s">
        <v>134</v>
      </c>
      <c r="R18" s="107"/>
    </row>
    <row r="19" spans="3:18" x14ac:dyDescent="0.25">
      <c r="C19" s="393"/>
      <c r="D19" s="136">
        <v>8</v>
      </c>
      <c r="E19" s="132" t="s">
        <v>171</v>
      </c>
      <c r="F19" s="379" t="s">
        <v>172</v>
      </c>
      <c r="G19" s="108" t="s">
        <v>173</v>
      </c>
      <c r="H19" s="109" t="s">
        <v>171</v>
      </c>
      <c r="I19" s="110">
        <v>3360</v>
      </c>
      <c r="J19" s="111"/>
      <c r="K19" s="111">
        <v>4</v>
      </c>
      <c r="L19" s="112">
        <f t="shared" ref="L19" si="3">(I19+J19)*K19</f>
        <v>13440</v>
      </c>
      <c r="M19" s="251" t="s">
        <v>134</v>
      </c>
      <c r="N19" s="114"/>
      <c r="O19" s="115"/>
      <c r="P19" s="115" t="s">
        <v>134</v>
      </c>
      <c r="Q19" s="115" t="s">
        <v>134</v>
      </c>
      <c r="R19" s="107"/>
    </row>
    <row r="20" spans="3:18" x14ac:dyDescent="0.25">
      <c r="C20" s="393"/>
      <c r="D20" s="131">
        <v>9</v>
      </c>
      <c r="E20" s="165" t="s">
        <v>174</v>
      </c>
      <c r="F20" s="395"/>
      <c r="G20" s="149" t="s">
        <v>175</v>
      </c>
      <c r="H20" s="230" t="s">
        <v>176</v>
      </c>
      <c r="I20" s="133"/>
      <c r="J20" s="134"/>
      <c r="K20" s="134"/>
      <c r="L20" s="135">
        <v>0</v>
      </c>
      <c r="M20" s="256"/>
      <c r="N20" s="166" t="s">
        <v>177</v>
      </c>
      <c r="O20" s="167"/>
      <c r="P20" s="167"/>
      <c r="Q20" s="167"/>
      <c r="R20" s="168"/>
    </row>
    <row r="21" spans="3:18" x14ac:dyDescent="0.25">
      <c r="C21" s="393"/>
      <c r="D21" s="136">
        <v>10</v>
      </c>
      <c r="E21" s="132" t="s">
        <v>178</v>
      </c>
      <c r="F21" s="137" t="s">
        <v>179</v>
      </c>
      <c r="G21" s="138" t="s">
        <v>180</v>
      </c>
      <c r="H21" s="139" t="s">
        <v>181</v>
      </c>
      <c r="I21" s="140"/>
      <c r="J21" s="141"/>
      <c r="K21" s="141"/>
      <c r="L21" s="142">
        <v>0</v>
      </c>
      <c r="M21" s="253"/>
      <c r="N21" s="144" t="s">
        <v>182</v>
      </c>
      <c r="O21" s="145"/>
      <c r="P21" s="145"/>
      <c r="Q21" s="145"/>
      <c r="R21" s="137"/>
    </row>
    <row r="22" spans="3:18" x14ac:dyDescent="0.25">
      <c r="C22" s="393"/>
      <c r="D22" s="146">
        <v>11</v>
      </c>
      <c r="E22" s="165" t="s">
        <v>183</v>
      </c>
      <c r="F22" s="379" t="s">
        <v>184</v>
      </c>
      <c r="G22" s="108" t="s">
        <v>185</v>
      </c>
      <c r="H22" s="109" t="s">
        <v>186</v>
      </c>
      <c r="I22" s="169"/>
      <c r="J22" s="170"/>
      <c r="K22" s="170"/>
      <c r="L22" s="171">
        <v>0</v>
      </c>
      <c r="M22" s="257"/>
      <c r="N22" s="223" t="s">
        <v>182</v>
      </c>
      <c r="O22" s="172"/>
      <c r="P22" s="172"/>
      <c r="Q22" s="172"/>
      <c r="R22" s="224"/>
    </row>
    <row r="23" spans="3:18" x14ac:dyDescent="0.25">
      <c r="C23" s="393"/>
      <c r="D23" s="147"/>
      <c r="E23" s="148"/>
      <c r="F23" s="401"/>
      <c r="G23" s="118" t="s">
        <v>187</v>
      </c>
      <c r="H23" s="229" t="s">
        <v>188</v>
      </c>
      <c r="I23" s="158"/>
      <c r="J23" s="159"/>
      <c r="K23" s="159"/>
      <c r="L23" s="160">
        <v>0</v>
      </c>
      <c r="M23" s="255"/>
      <c r="N23" s="161" t="s">
        <v>157</v>
      </c>
      <c r="O23" s="162"/>
      <c r="P23" s="162"/>
      <c r="Q23" s="162"/>
      <c r="R23" s="163"/>
    </row>
    <row r="24" spans="3:18" x14ac:dyDescent="0.25">
      <c r="C24" s="394"/>
      <c r="D24" s="131">
        <v>12</v>
      </c>
      <c r="E24" s="132" t="s">
        <v>189</v>
      </c>
      <c r="F24" s="395"/>
      <c r="G24" s="149" t="s">
        <v>190</v>
      </c>
      <c r="H24" s="150" t="s">
        <v>189</v>
      </c>
      <c r="I24" s="173">
        <v>9920</v>
      </c>
      <c r="J24" s="174">
        <v>52600</v>
      </c>
      <c r="K24" s="174"/>
      <c r="L24" s="175">
        <f t="shared" ref="L24:L32" si="4">(I24+J24)*K24</f>
        <v>0</v>
      </c>
      <c r="M24" s="256"/>
      <c r="N24" s="166" t="s">
        <v>182</v>
      </c>
      <c r="O24" s="167" t="s">
        <v>134</v>
      </c>
      <c r="P24" s="167" t="s">
        <v>134</v>
      </c>
      <c r="Q24" s="167" t="s">
        <v>134</v>
      </c>
      <c r="R24" s="168"/>
    </row>
    <row r="25" spans="3:18" x14ac:dyDescent="0.25">
      <c r="C25" s="392" t="s">
        <v>191</v>
      </c>
      <c r="D25" s="131">
        <v>13</v>
      </c>
      <c r="E25" s="132" t="s">
        <v>192</v>
      </c>
      <c r="F25" s="137" t="s">
        <v>193</v>
      </c>
      <c r="G25" s="138" t="s">
        <v>194</v>
      </c>
      <c r="H25" s="139" t="s">
        <v>195</v>
      </c>
      <c r="I25" s="140">
        <v>53160</v>
      </c>
      <c r="J25" s="141">
        <v>52600</v>
      </c>
      <c r="K25" s="141">
        <v>1</v>
      </c>
      <c r="L25" s="142">
        <f t="shared" si="4"/>
        <v>105760</v>
      </c>
      <c r="M25" s="253" t="s">
        <v>134</v>
      </c>
      <c r="N25" s="144"/>
      <c r="O25" s="145"/>
      <c r="P25" s="145" t="s">
        <v>134</v>
      </c>
      <c r="Q25" s="145" t="s">
        <v>134</v>
      </c>
      <c r="R25" s="137"/>
    </row>
    <row r="26" spans="3:18" x14ac:dyDescent="0.25">
      <c r="C26" s="393"/>
      <c r="D26" s="136">
        <v>14</v>
      </c>
      <c r="E26" s="132" t="s">
        <v>196</v>
      </c>
      <c r="F26" s="137" t="s">
        <v>197</v>
      </c>
      <c r="G26" s="138" t="s">
        <v>198</v>
      </c>
      <c r="H26" s="139" t="s">
        <v>199</v>
      </c>
      <c r="I26" s="140">
        <v>1300</v>
      </c>
      <c r="J26" s="141"/>
      <c r="K26" s="141">
        <v>4</v>
      </c>
      <c r="L26" s="142">
        <f t="shared" si="4"/>
        <v>5200</v>
      </c>
      <c r="M26" s="253" t="s">
        <v>134</v>
      </c>
      <c r="N26" s="144"/>
      <c r="O26" s="145"/>
      <c r="P26" s="145" t="s">
        <v>134</v>
      </c>
      <c r="Q26" s="145" t="s">
        <v>134</v>
      </c>
      <c r="R26" s="137"/>
    </row>
    <row r="27" spans="3:18" x14ac:dyDescent="0.25">
      <c r="C27" s="393"/>
      <c r="D27" s="105">
        <v>15</v>
      </c>
      <c r="E27" s="106" t="s">
        <v>200</v>
      </c>
      <c r="F27" s="107" t="s">
        <v>201</v>
      </c>
      <c r="G27" s="108" t="s">
        <v>202</v>
      </c>
      <c r="H27" s="109" t="s">
        <v>203</v>
      </c>
      <c r="I27" s="110">
        <v>1240</v>
      </c>
      <c r="J27" s="111"/>
      <c r="K27" s="111">
        <v>4</v>
      </c>
      <c r="L27" s="112">
        <f t="shared" si="4"/>
        <v>4960</v>
      </c>
      <c r="M27" s="251" t="s">
        <v>134</v>
      </c>
      <c r="N27" s="114"/>
      <c r="O27" s="115"/>
      <c r="P27" s="115" t="s">
        <v>134</v>
      </c>
      <c r="Q27" s="115" t="s">
        <v>134</v>
      </c>
      <c r="R27" s="107"/>
    </row>
    <row r="28" spans="3:18" ht="21" x14ac:dyDescent="0.25">
      <c r="C28" s="393"/>
      <c r="D28" s="164"/>
      <c r="E28" s="148"/>
      <c r="F28" s="228" t="s">
        <v>204</v>
      </c>
      <c r="G28" s="149" t="s">
        <v>205</v>
      </c>
      <c r="H28" s="176" t="s">
        <v>206</v>
      </c>
      <c r="I28" s="128">
        <v>1240</v>
      </c>
      <c r="J28" s="129"/>
      <c r="K28" s="129">
        <v>4</v>
      </c>
      <c r="L28" s="130">
        <f t="shared" si="4"/>
        <v>4960</v>
      </c>
      <c r="M28" s="258" t="s">
        <v>134</v>
      </c>
      <c r="N28" s="231"/>
      <c r="O28" s="177"/>
      <c r="P28" s="177" t="s">
        <v>134</v>
      </c>
      <c r="Q28" s="177" t="s">
        <v>134</v>
      </c>
      <c r="R28" s="228"/>
    </row>
    <row r="29" spans="3:18" x14ac:dyDescent="0.25">
      <c r="C29" s="393"/>
      <c r="D29" s="146">
        <v>16</v>
      </c>
      <c r="E29" s="106" t="s">
        <v>207</v>
      </c>
      <c r="F29" s="107" t="s">
        <v>208</v>
      </c>
      <c r="G29" s="108" t="s">
        <v>209</v>
      </c>
      <c r="H29" s="109" t="s">
        <v>210</v>
      </c>
      <c r="I29" s="110">
        <v>2060</v>
      </c>
      <c r="J29" s="111"/>
      <c r="K29" s="111">
        <v>4</v>
      </c>
      <c r="L29" s="112">
        <f t="shared" si="4"/>
        <v>8240</v>
      </c>
      <c r="M29" s="251" t="s">
        <v>134</v>
      </c>
      <c r="N29" s="114"/>
      <c r="O29" s="115"/>
      <c r="P29" s="115" t="s">
        <v>134</v>
      </c>
      <c r="Q29" s="115" t="s">
        <v>134</v>
      </c>
      <c r="R29" s="107"/>
    </row>
    <row r="30" spans="3:18" x14ac:dyDescent="0.25">
      <c r="C30" s="393"/>
      <c r="D30" s="127"/>
      <c r="E30" s="117"/>
      <c r="F30" s="228" t="s">
        <v>211</v>
      </c>
      <c r="G30" s="118" t="s">
        <v>212</v>
      </c>
      <c r="H30" s="229" t="s">
        <v>213</v>
      </c>
      <c r="I30" s="178">
        <v>55080</v>
      </c>
      <c r="J30" s="179">
        <v>52600</v>
      </c>
      <c r="K30" s="179">
        <v>1</v>
      </c>
      <c r="L30" s="180">
        <f t="shared" si="4"/>
        <v>107680</v>
      </c>
      <c r="M30" s="252" t="s">
        <v>134</v>
      </c>
      <c r="N30" s="124"/>
      <c r="O30" s="125"/>
      <c r="P30" s="125" t="s">
        <v>134</v>
      </c>
      <c r="Q30" s="125" t="s">
        <v>134</v>
      </c>
      <c r="R30" s="181"/>
    </row>
    <row r="31" spans="3:18" x14ac:dyDescent="0.25">
      <c r="C31" s="393"/>
      <c r="D31" s="127"/>
      <c r="E31" s="117"/>
      <c r="F31" s="182"/>
      <c r="G31" s="118" t="s">
        <v>214</v>
      </c>
      <c r="H31" s="229" t="s">
        <v>215</v>
      </c>
      <c r="I31" s="178"/>
      <c r="J31" s="179"/>
      <c r="K31" s="179"/>
      <c r="L31" s="180">
        <v>0</v>
      </c>
      <c r="M31" s="252"/>
      <c r="N31" s="124" t="s">
        <v>157</v>
      </c>
      <c r="O31" s="125"/>
      <c r="P31" s="125"/>
      <c r="Q31" s="125"/>
      <c r="R31" s="181"/>
    </row>
    <row r="32" spans="3:18" x14ac:dyDescent="0.25">
      <c r="C32" s="393"/>
      <c r="D32" s="116"/>
      <c r="E32" s="117"/>
      <c r="F32" s="228" t="s">
        <v>216</v>
      </c>
      <c r="G32" s="118" t="s">
        <v>217</v>
      </c>
      <c r="H32" s="229" t="s">
        <v>218</v>
      </c>
      <c r="I32" s="178">
        <v>2140</v>
      </c>
      <c r="J32" s="179"/>
      <c r="K32" s="179">
        <v>4</v>
      </c>
      <c r="L32" s="180">
        <f t="shared" si="4"/>
        <v>8560</v>
      </c>
      <c r="M32" s="252" t="s">
        <v>134</v>
      </c>
      <c r="N32" s="124"/>
      <c r="O32" s="125"/>
      <c r="P32" s="125" t="s">
        <v>134</v>
      </c>
      <c r="Q32" s="125" t="s">
        <v>134</v>
      </c>
      <c r="R32" s="181"/>
    </row>
    <row r="33" spans="3:18" x14ac:dyDescent="0.25">
      <c r="C33" s="393"/>
      <c r="D33" s="127"/>
      <c r="E33" s="117"/>
      <c r="F33" s="183"/>
      <c r="G33" s="118" t="s">
        <v>219</v>
      </c>
      <c r="H33" s="229" t="s">
        <v>220</v>
      </c>
      <c r="I33" s="178"/>
      <c r="J33" s="179"/>
      <c r="K33" s="179"/>
      <c r="L33" s="180">
        <v>0</v>
      </c>
      <c r="M33" s="252"/>
      <c r="N33" s="124" t="s">
        <v>157</v>
      </c>
      <c r="O33" s="125"/>
      <c r="P33" s="125"/>
      <c r="Q33" s="125"/>
      <c r="R33" s="181"/>
    </row>
    <row r="34" spans="3:18" x14ac:dyDescent="0.25">
      <c r="C34" s="393"/>
      <c r="D34" s="116"/>
      <c r="E34" s="117"/>
      <c r="F34" s="183"/>
      <c r="G34" s="118" t="s">
        <v>221</v>
      </c>
      <c r="H34" s="229" t="s">
        <v>222</v>
      </c>
      <c r="I34" s="178"/>
      <c r="J34" s="179"/>
      <c r="K34" s="179"/>
      <c r="L34" s="180">
        <v>0</v>
      </c>
      <c r="M34" s="252"/>
      <c r="N34" s="124" t="s">
        <v>157</v>
      </c>
      <c r="O34" s="125"/>
      <c r="P34" s="125"/>
      <c r="Q34" s="125"/>
      <c r="R34" s="181"/>
    </row>
    <row r="35" spans="3:18" x14ac:dyDescent="0.25">
      <c r="C35" s="393"/>
      <c r="D35" s="127"/>
      <c r="E35" s="117"/>
      <c r="F35" s="183"/>
      <c r="G35" s="118" t="s">
        <v>223</v>
      </c>
      <c r="H35" s="229" t="s">
        <v>224</v>
      </c>
      <c r="I35" s="178"/>
      <c r="J35" s="179"/>
      <c r="K35" s="179"/>
      <c r="L35" s="180">
        <v>0</v>
      </c>
      <c r="M35" s="252"/>
      <c r="N35" s="124" t="s">
        <v>134</v>
      </c>
      <c r="O35" s="125"/>
      <c r="P35" s="125"/>
      <c r="Q35" s="125"/>
      <c r="R35" s="181"/>
    </row>
    <row r="36" spans="3:18" x14ac:dyDescent="0.25">
      <c r="C36" s="393"/>
      <c r="D36" s="116"/>
      <c r="E36" s="117"/>
      <c r="F36" s="182"/>
      <c r="G36" s="149" t="s">
        <v>225</v>
      </c>
      <c r="H36" s="150" t="s">
        <v>226</v>
      </c>
      <c r="I36" s="178"/>
      <c r="J36" s="179"/>
      <c r="K36" s="179"/>
      <c r="L36" s="180">
        <v>0</v>
      </c>
      <c r="M36" s="252"/>
      <c r="N36" s="124" t="s">
        <v>157</v>
      </c>
      <c r="O36" s="125"/>
      <c r="P36" s="125"/>
      <c r="Q36" s="125"/>
      <c r="R36" s="181"/>
    </row>
    <row r="37" spans="3:18" x14ac:dyDescent="0.25">
      <c r="C37" s="393"/>
      <c r="D37" s="136">
        <v>17</v>
      </c>
      <c r="E37" s="132" t="s">
        <v>227</v>
      </c>
      <c r="F37" s="137" t="s">
        <v>228</v>
      </c>
      <c r="G37" s="138" t="s">
        <v>229</v>
      </c>
      <c r="H37" s="139" t="s">
        <v>230</v>
      </c>
      <c r="I37" s="140">
        <v>2520</v>
      </c>
      <c r="J37" s="141"/>
      <c r="K37" s="141">
        <v>4</v>
      </c>
      <c r="L37" s="142">
        <f t="shared" ref="L37:L40" si="5">(I37+J37)*K37</f>
        <v>10080</v>
      </c>
      <c r="M37" s="253" t="s">
        <v>134</v>
      </c>
      <c r="N37" s="144"/>
      <c r="O37" s="145"/>
      <c r="P37" s="145" t="s">
        <v>134</v>
      </c>
      <c r="Q37" s="145" t="s">
        <v>134</v>
      </c>
      <c r="R37" s="137"/>
    </row>
    <row r="38" spans="3:18" x14ac:dyDescent="0.25">
      <c r="C38" s="393"/>
      <c r="D38" s="105">
        <v>18</v>
      </c>
      <c r="E38" s="132" t="s">
        <v>231</v>
      </c>
      <c r="F38" s="379" t="s">
        <v>232</v>
      </c>
      <c r="G38" s="226" t="s">
        <v>233</v>
      </c>
      <c r="H38" s="396" t="s">
        <v>234</v>
      </c>
      <c r="I38" s="169">
        <v>1980</v>
      </c>
      <c r="J38" s="170"/>
      <c r="K38" s="170">
        <v>4</v>
      </c>
      <c r="L38" s="184">
        <f t="shared" si="5"/>
        <v>7920</v>
      </c>
      <c r="M38" s="387" t="s">
        <v>134</v>
      </c>
      <c r="N38" s="397"/>
      <c r="O38" s="389"/>
      <c r="P38" s="389" t="s">
        <v>134</v>
      </c>
      <c r="Q38" s="389" t="s">
        <v>134</v>
      </c>
      <c r="R38" s="379"/>
    </row>
    <row r="39" spans="3:18" x14ac:dyDescent="0.25">
      <c r="C39" s="393"/>
      <c r="D39" s="136">
        <v>19</v>
      </c>
      <c r="E39" s="132" t="s">
        <v>235</v>
      </c>
      <c r="F39" s="395"/>
      <c r="G39" s="227"/>
      <c r="H39" s="386"/>
      <c r="I39" s="133"/>
      <c r="J39" s="134"/>
      <c r="K39" s="134"/>
      <c r="L39" s="135">
        <v>0</v>
      </c>
      <c r="M39" s="388"/>
      <c r="N39" s="398"/>
      <c r="O39" s="390"/>
      <c r="P39" s="391"/>
      <c r="Q39" s="391"/>
      <c r="R39" s="380"/>
    </row>
    <row r="40" spans="3:18" x14ac:dyDescent="0.25">
      <c r="C40" s="393"/>
      <c r="D40" s="136">
        <v>20</v>
      </c>
      <c r="E40" s="132" t="s">
        <v>236</v>
      </c>
      <c r="F40" s="379" t="s">
        <v>237</v>
      </c>
      <c r="G40" s="226" t="s">
        <v>238</v>
      </c>
      <c r="H40" s="385" t="s">
        <v>239</v>
      </c>
      <c r="I40" s="185">
        <v>440</v>
      </c>
      <c r="J40" s="186"/>
      <c r="K40" s="186">
        <v>4</v>
      </c>
      <c r="L40" s="184">
        <f t="shared" si="5"/>
        <v>1760</v>
      </c>
      <c r="M40" s="387" t="s">
        <v>134</v>
      </c>
      <c r="N40" s="397"/>
      <c r="O40" s="389"/>
      <c r="P40" s="389" t="s">
        <v>134</v>
      </c>
      <c r="Q40" s="389" t="s">
        <v>134</v>
      </c>
      <c r="R40" s="379"/>
    </row>
    <row r="41" spans="3:18" x14ac:dyDescent="0.25">
      <c r="C41" s="393"/>
      <c r="D41" s="131">
        <v>21</v>
      </c>
      <c r="E41" s="132" t="s">
        <v>239</v>
      </c>
      <c r="F41" s="395"/>
      <c r="G41" s="227"/>
      <c r="H41" s="386"/>
      <c r="I41" s="133"/>
      <c r="J41" s="134"/>
      <c r="K41" s="134"/>
      <c r="L41" s="135">
        <v>0</v>
      </c>
      <c r="M41" s="388"/>
      <c r="N41" s="398"/>
      <c r="O41" s="390"/>
      <c r="P41" s="391"/>
      <c r="Q41" s="391"/>
      <c r="R41" s="380"/>
    </row>
    <row r="42" spans="3:18" ht="42" x14ac:dyDescent="0.25">
      <c r="C42" s="393"/>
      <c r="D42" s="131">
        <v>22</v>
      </c>
      <c r="E42" s="132" t="s">
        <v>240</v>
      </c>
      <c r="F42" s="137" t="s">
        <v>241</v>
      </c>
      <c r="G42" s="138" t="s">
        <v>242</v>
      </c>
      <c r="H42" s="187" t="s">
        <v>243</v>
      </c>
      <c r="I42" s="188">
        <v>420</v>
      </c>
      <c r="J42" s="189"/>
      <c r="K42" s="189">
        <v>4</v>
      </c>
      <c r="L42" s="190">
        <f t="shared" ref="L42" si="6">(I42+J42)*K42</f>
        <v>1680</v>
      </c>
      <c r="M42" s="253" t="s">
        <v>134</v>
      </c>
      <c r="N42" s="144"/>
      <c r="O42" s="145"/>
      <c r="P42" s="145" t="s">
        <v>134</v>
      </c>
      <c r="Q42" s="145" t="s">
        <v>134</v>
      </c>
      <c r="R42" s="137"/>
    </row>
    <row r="43" spans="3:18" ht="42" x14ac:dyDescent="0.25">
      <c r="C43" s="393"/>
      <c r="D43" s="105">
        <v>23</v>
      </c>
      <c r="E43" s="165" t="s">
        <v>244</v>
      </c>
      <c r="F43" s="191" t="s">
        <v>245</v>
      </c>
      <c r="G43" s="108" t="s">
        <v>246</v>
      </c>
      <c r="H43" s="157" t="s">
        <v>247</v>
      </c>
      <c r="I43" s="188">
        <v>420</v>
      </c>
      <c r="J43" s="189"/>
      <c r="K43" s="189">
        <v>4</v>
      </c>
      <c r="L43" s="190">
        <f t="shared" ref="L43" si="7">(I43+J43)*K43</f>
        <v>1680</v>
      </c>
      <c r="M43" s="251" t="s">
        <v>134</v>
      </c>
      <c r="N43" s="114"/>
      <c r="O43" s="115"/>
      <c r="P43" s="115" t="s">
        <v>134</v>
      </c>
      <c r="Q43" s="115" t="s">
        <v>134</v>
      </c>
      <c r="R43" s="107"/>
    </row>
    <row r="44" spans="3:18" x14ac:dyDescent="0.25">
      <c r="C44" s="393"/>
      <c r="D44" s="147"/>
      <c r="E44" s="148"/>
      <c r="F44" s="156" t="s">
        <v>248</v>
      </c>
      <c r="G44" s="149" t="s">
        <v>249</v>
      </c>
      <c r="H44" s="150" t="s">
        <v>250</v>
      </c>
      <c r="I44" s="151">
        <v>46710</v>
      </c>
      <c r="J44" s="152">
        <v>52600</v>
      </c>
      <c r="K44" s="152">
        <v>1</v>
      </c>
      <c r="L44" s="153">
        <f t="shared" ref="L44:L51" si="8">(I44+J44)*K44</f>
        <v>99310</v>
      </c>
      <c r="M44" s="254" t="s">
        <v>134</v>
      </c>
      <c r="N44" s="154"/>
      <c r="O44" s="155"/>
      <c r="P44" s="155" t="s">
        <v>134</v>
      </c>
      <c r="Q44" s="155" t="s">
        <v>134</v>
      </c>
      <c r="R44" s="156"/>
    </row>
    <row r="45" spans="3:18" ht="21" x14ac:dyDescent="0.25">
      <c r="C45" s="393"/>
      <c r="D45" s="146">
        <v>24</v>
      </c>
      <c r="E45" s="165" t="s">
        <v>251</v>
      </c>
      <c r="F45" s="107" t="s">
        <v>252</v>
      </c>
      <c r="G45" s="108" t="s">
        <v>253</v>
      </c>
      <c r="H45" s="157" t="s">
        <v>254</v>
      </c>
      <c r="I45" s="192">
        <v>46710</v>
      </c>
      <c r="J45" s="193">
        <v>52600</v>
      </c>
      <c r="K45" s="193">
        <v>1</v>
      </c>
      <c r="L45" s="194">
        <f t="shared" si="8"/>
        <v>99310</v>
      </c>
      <c r="M45" s="251" t="s">
        <v>134</v>
      </c>
      <c r="N45" s="114"/>
      <c r="O45" s="115"/>
      <c r="P45" s="115" t="s">
        <v>134</v>
      </c>
      <c r="Q45" s="115" t="s">
        <v>134</v>
      </c>
      <c r="R45" s="107"/>
    </row>
    <row r="46" spans="3:18" x14ac:dyDescent="0.25">
      <c r="C46" s="393"/>
      <c r="D46" s="127"/>
      <c r="E46" s="117"/>
      <c r="F46" s="181" t="s">
        <v>255</v>
      </c>
      <c r="G46" s="118" t="s">
        <v>256</v>
      </c>
      <c r="H46" s="229" t="s">
        <v>257</v>
      </c>
      <c r="I46" s="178">
        <v>1640</v>
      </c>
      <c r="J46" s="179"/>
      <c r="K46" s="179">
        <v>4</v>
      </c>
      <c r="L46" s="180">
        <f t="shared" si="8"/>
        <v>6560</v>
      </c>
      <c r="M46" s="252" t="s">
        <v>134</v>
      </c>
      <c r="N46" s="124"/>
      <c r="O46" s="125"/>
      <c r="P46" s="125" t="s">
        <v>134</v>
      </c>
      <c r="Q46" s="125" t="s">
        <v>134</v>
      </c>
      <c r="R46" s="181"/>
    </row>
    <row r="47" spans="3:18" x14ac:dyDescent="0.25">
      <c r="C47" s="393"/>
      <c r="D47" s="116"/>
      <c r="E47" s="117"/>
      <c r="F47" s="181" t="s">
        <v>258</v>
      </c>
      <c r="G47" s="118" t="s">
        <v>259</v>
      </c>
      <c r="H47" s="229" t="s">
        <v>260</v>
      </c>
      <c r="I47" s="178">
        <v>2140</v>
      </c>
      <c r="J47" s="179"/>
      <c r="K47" s="179">
        <v>4</v>
      </c>
      <c r="L47" s="180">
        <f t="shared" si="8"/>
        <v>8560</v>
      </c>
      <c r="M47" s="252" t="s">
        <v>134</v>
      </c>
      <c r="N47" s="124"/>
      <c r="O47" s="125"/>
      <c r="P47" s="125" t="s">
        <v>134</v>
      </c>
      <c r="Q47" s="125" t="s">
        <v>134</v>
      </c>
      <c r="R47" s="181"/>
    </row>
    <row r="48" spans="3:18" x14ac:dyDescent="0.25">
      <c r="C48" s="393"/>
      <c r="D48" s="116"/>
      <c r="E48" s="117"/>
      <c r="F48" s="181" t="s">
        <v>261</v>
      </c>
      <c r="G48" s="118" t="s">
        <v>262</v>
      </c>
      <c r="H48" s="229" t="s">
        <v>263</v>
      </c>
      <c r="I48" s="178">
        <v>2120</v>
      </c>
      <c r="J48" s="179"/>
      <c r="K48" s="179">
        <v>4</v>
      </c>
      <c r="L48" s="180">
        <f t="shared" si="8"/>
        <v>8480</v>
      </c>
      <c r="M48" s="252" t="s">
        <v>134</v>
      </c>
      <c r="N48" s="124"/>
      <c r="O48" s="125"/>
      <c r="P48" s="125" t="s">
        <v>134</v>
      </c>
      <c r="Q48" s="125" t="s">
        <v>134</v>
      </c>
      <c r="R48" s="181"/>
    </row>
    <row r="49" spans="3:18" x14ac:dyDescent="0.25">
      <c r="C49" s="393"/>
      <c r="D49" s="147"/>
      <c r="E49" s="148"/>
      <c r="F49" s="168" t="s">
        <v>264</v>
      </c>
      <c r="G49" s="149" t="s">
        <v>265</v>
      </c>
      <c r="H49" s="150" t="s">
        <v>266</v>
      </c>
      <c r="I49" s="173">
        <v>2240</v>
      </c>
      <c r="J49" s="174"/>
      <c r="K49" s="174">
        <v>4</v>
      </c>
      <c r="L49" s="175">
        <f t="shared" si="8"/>
        <v>8960</v>
      </c>
      <c r="M49" s="256" t="s">
        <v>134</v>
      </c>
      <c r="N49" s="166"/>
      <c r="O49" s="167"/>
      <c r="P49" s="167" t="s">
        <v>134</v>
      </c>
      <c r="Q49" s="167" t="s">
        <v>134</v>
      </c>
      <c r="R49" s="168"/>
    </row>
    <row r="50" spans="3:18" x14ac:dyDescent="0.25">
      <c r="C50" s="393"/>
      <c r="D50" s="136">
        <v>25</v>
      </c>
      <c r="E50" s="132" t="s">
        <v>267</v>
      </c>
      <c r="F50" s="137" t="s">
        <v>268</v>
      </c>
      <c r="G50" s="138" t="s">
        <v>269</v>
      </c>
      <c r="H50" s="139" t="s">
        <v>270</v>
      </c>
      <c r="I50" s="140">
        <v>1460</v>
      </c>
      <c r="J50" s="141"/>
      <c r="K50" s="141">
        <v>4</v>
      </c>
      <c r="L50" s="142">
        <f t="shared" si="8"/>
        <v>5840</v>
      </c>
      <c r="M50" s="253" t="s">
        <v>134</v>
      </c>
      <c r="N50" s="144"/>
      <c r="O50" s="145"/>
      <c r="P50" s="145" t="s">
        <v>134</v>
      </c>
      <c r="Q50" s="145" t="s">
        <v>134</v>
      </c>
      <c r="R50" s="137"/>
    </row>
    <row r="51" spans="3:18" x14ac:dyDescent="0.25">
      <c r="C51" s="393"/>
      <c r="D51" s="105">
        <v>26</v>
      </c>
      <c r="E51" s="106" t="s">
        <v>271</v>
      </c>
      <c r="F51" s="224" t="s">
        <v>272</v>
      </c>
      <c r="G51" s="108" t="s">
        <v>273</v>
      </c>
      <c r="H51" s="109" t="s">
        <v>274</v>
      </c>
      <c r="I51" s="110">
        <v>1600</v>
      </c>
      <c r="J51" s="111"/>
      <c r="K51" s="111">
        <v>4</v>
      </c>
      <c r="L51" s="112">
        <f t="shared" si="8"/>
        <v>6400</v>
      </c>
      <c r="M51" s="251" t="s">
        <v>134</v>
      </c>
      <c r="N51" s="114"/>
      <c r="O51" s="115"/>
      <c r="P51" s="115" t="s">
        <v>134</v>
      </c>
      <c r="Q51" s="115" t="s">
        <v>134</v>
      </c>
      <c r="R51" s="107"/>
    </row>
    <row r="52" spans="3:18" x14ac:dyDescent="0.25">
      <c r="C52" s="393"/>
      <c r="D52" s="116"/>
      <c r="E52" s="117"/>
      <c r="F52" s="195"/>
      <c r="G52" s="118" t="s">
        <v>275</v>
      </c>
      <c r="H52" s="229" t="s">
        <v>276</v>
      </c>
      <c r="I52" s="178"/>
      <c r="J52" s="179"/>
      <c r="K52" s="179"/>
      <c r="L52" s="180">
        <v>0</v>
      </c>
      <c r="M52" s="252"/>
      <c r="N52" s="124" t="s">
        <v>157</v>
      </c>
      <c r="O52" s="125"/>
      <c r="P52" s="125"/>
      <c r="Q52" s="125"/>
      <c r="R52" s="181"/>
    </row>
    <row r="53" spans="3:18" x14ac:dyDescent="0.25">
      <c r="C53" s="393"/>
      <c r="D53" s="116"/>
      <c r="E53" s="117"/>
      <c r="F53" s="228" t="s">
        <v>277</v>
      </c>
      <c r="G53" s="118" t="s">
        <v>278</v>
      </c>
      <c r="H53" s="229" t="s">
        <v>279</v>
      </c>
      <c r="I53" s="178">
        <v>1540</v>
      </c>
      <c r="J53" s="179"/>
      <c r="K53" s="179">
        <v>4</v>
      </c>
      <c r="L53" s="180">
        <f t="shared" ref="L53" si="9">(I53+J53)*K53</f>
        <v>6160</v>
      </c>
      <c r="M53" s="252" t="s">
        <v>134</v>
      </c>
      <c r="N53" s="124"/>
      <c r="O53" s="125"/>
      <c r="P53" s="125" t="s">
        <v>134</v>
      </c>
      <c r="Q53" s="125" t="s">
        <v>134</v>
      </c>
      <c r="R53" s="181"/>
    </row>
    <row r="54" spans="3:18" x14ac:dyDescent="0.25">
      <c r="C54" s="393"/>
      <c r="D54" s="116"/>
      <c r="E54" s="117"/>
      <c r="F54" s="195"/>
      <c r="G54" s="118" t="s">
        <v>280</v>
      </c>
      <c r="H54" s="229" t="s">
        <v>281</v>
      </c>
      <c r="I54" s="178"/>
      <c r="J54" s="179"/>
      <c r="K54" s="179"/>
      <c r="L54" s="180">
        <v>0</v>
      </c>
      <c r="M54" s="252"/>
      <c r="N54" s="124" t="s">
        <v>157</v>
      </c>
      <c r="O54" s="125"/>
      <c r="P54" s="125"/>
      <c r="Q54" s="125"/>
      <c r="R54" s="181"/>
    </row>
    <row r="55" spans="3:18" x14ac:dyDescent="0.25">
      <c r="C55" s="393"/>
      <c r="D55" s="116"/>
      <c r="E55" s="117"/>
      <c r="F55" s="156" t="s">
        <v>282</v>
      </c>
      <c r="G55" s="149" t="s">
        <v>283</v>
      </c>
      <c r="H55" s="150" t="s">
        <v>284</v>
      </c>
      <c r="I55" s="151">
        <v>42000</v>
      </c>
      <c r="J55" s="152">
        <v>52600</v>
      </c>
      <c r="K55" s="152">
        <v>1</v>
      </c>
      <c r="L55" s="153">
        <f t="shared" ref="L55:L60" si="10">(I55+J55)*K55</f>
        <v>94600</v>
      </c>
      <c r="M55" s="254" t="s">
        <v>134</v>
      </c>
      <c r="N55" s="154"/>
      <c r="O55" s="155"/>
      <c r="P55" s="155" t="s">
        <v>134</v>
      </c>
      <c r="Q55" s="155" t="s">
        <v>134</v>
      </c>
      <c r="R55" s="156"/>
    </row>
    <row r="56" spans="3:18" x14ac:dyDescent="0.25">
      <c r="C56" s="393"/>
      <c r="D56" s="164"/>
      <c r="E56" s="148"/>
      <c r="F56" s="381" t="s">
        <v>285</v>
      </c>
      <c r="G56" s="383" t="s">
        <v>286</v>
      </c>
      <c r="H56" s="385" t="s">
        <v>287</v>
      </c>
      <c r="I56" s="185">
        <v>1100</v>
      </c>
      <c r="J56" s="186"/>
      <c r="K56" s="186">
        <v>4</v>
      </c>
      <c r="L56" s="184">
        <f t="shared" si="10"/>
        <v>4400</v>
      </c>
      <c r="M56" s="387" t="s">
        <v>134</v>
      </c>
      <c r="N56" s="223"/>
      <c r="O56" s="389" t="s">
        <v>134</v>
      </c>
      <c r="P56" s="389" t="s">
        <v>134</v>
      </c>
      <c r="Q56" s="389" t="s">
        <v>134</v>
      </c>
      <c r="R56" s="379"/>
    </row>
    <row r="57" spans="3:18" x14ac:dyDescent="0.25">
      <c r="C57" s="393"/>
      <c r="D57" s="136">
        <v>27</v>
      </c>
      <c r="E57" s="132" t="s">
        <v>288</v>
      </c>
      <c r="F57" s="382"/>
      <c r="G57" s="384"/>
      <c r="H57" s="386"/>
      <c r="I57" s="133">
        <v>2340</v>
      </c>
      <c r="J57" s="134"/>
      <c r="K57" s="134">
        <v>4</v>
      </c>
      <c r="L57" s="135">
        <f t="shared" si="10"/>
        <v>9360</v>
      </c>
      <c r="M57" s="388"/>
      <c r="N57" s="166"/>
      <c r="O57" s="390"/>
      <c r="P57" s="391"/>
      <c r="Q57" s="391"/>
      <c r="R57" s="380"/>
    </row>
    <row r="58" spans="3:18" x14ac:dyDescent="0.25">
      <c r="C58" s="393"/>
      <c r="D58" s="131">
        <v>28</v>
      </c>
      <c r="E58" s="132" t="s">
        <v>289</v>
      </c>
      <c r="F58" s="137" t="s">
        <v>290</v>
      </c>
      <c r="G58" s="138" t="s">
        <v>291</v>
      </c>
      <c r="H58" s="139" t="s">
        <v>292</v>
      </c>
      <c r="I58" s="140">
        <v>500</v>
      </c>
      <c r="J58" s="141"/>
      <c r="K58" s="141">
        <v>4</v>
      </c>
      <c r="L58" s="142">
        <f t="shared" si="10"/>
        <v>2000</v>
      </c>
      <c r="M58" s="253" t="s">
        <v>134</v>
      </c>
      <c r="N58" s="144"/>
      <c r="O58" s="145"/>
      <c r="P58" s="145" t="s">
        <v>134</v>
      </c>
      <c r="Q58" s="145" t="s">
        <v>134</v>
      </c>
      <c r="R58" s="137"/>
    </row>
    <row r="59" spans="3:18" x14ac:dyDescent="0.25">
      <c r="C59" s="393"/>
      <c r="D59" s="131">
        <v>29</v>
      </c>
      <c r="E59" s="132" t="s">
        <v>293</v>
      </c>
      <c r="F59" s="196" t="s">
        <v>294</v>
      </c>
      <c r="G59" s="138" t="s">
        <v>295</v>
      </c>
      <c r="H59" s="139" t="s">
        <v>296</v>
      </c>
      <c r="I59" s="140">
        <v>46710</v>
      </c>
      <c r="J59" s="141">
        <v>52600</v>
      </c>
      <c r="K59" s="141">
        <v>1</v>
      </c>
      <c r="L59" s="142">
        <f t="shared" si="10"/>
        <v>99310</v>
      </c>
      <c r="M59" s="253" t="s">
        <v>134</v>
      </c>
      <c r="N59" s="144"/>
      <c r="O59" s="145"/>
      <c r="P59" s="145" t="s">
        <v>134</v>
      </c>
      <c r="Q59" s="145" t="s">
        <v>134</v>
      </c>
      <c r="R59" s="137"/>
    </row>
    <row r="60" spans="3:18" x14ac:dyDescent="0.25">
      <c r="C60" s="393"/>
      <c r="D60" s="146">
        <v>30</v>
      </c>
      <c r="E60" s="106" t="s">
        <v>297</v>
      </c>
      <c r="F60" s="224" t="s">
        <v>298</v>
      </c>
      <c r="G60" s="108" t="s">
        <v>299</v>
      </c>
      <c r="H60" s="109" t="s">
        <v>300</v>
      </c>
      <c r="I60" s="110">
        <v>46710</v>
      </c>
      <c r="J60" s="111">
        <v>52600</v>
      </c>
      <c r="K60" s="111">
        <v>1</v>
      </c>
      <c r="L60" s="112">
        <f t="shared" si="10"/>
        <v>99310</v>
      </c>
      <c r="M60" s="251" t="s">
        <v>134</v>
      </c>
      <c r="N60" s="114"/>
      <c r="O60" s="115"/>
      <c r="P60" s="115" t="s">
        <v>134</v>
      </c>
      <c r="Q60" s="115" t="s">
        <v>134</v>
      </c>
      <c r="R60" s="107"/>
    </row>
    <row r="61" spans="3:18" x14ac:dyDescent="0.25">
      <c r="C61" s="393"/>
      <c r="D61" s="127"/>
      <c r="E61" s="117"/>
      <c r="F61" s="163"/>
      <c r="G61" s="118" t="s">
        <v>301</v>
      </c>
      <c r="H61" s="229" t="s">
        <v>302</v>
      </c>
      <c r="I61" s="178"/>
      <c r="J61" s="179"/>
      <c r="K61" s="179"/>
      <c r="L61" s="180">
        <v>0</v>
      </c>
      <c r="M61" s="252"/>
      <c r="N61" s="124" t="s">
        <v>157</v>
      </c>
      <c r="O61" s="125"/>
      <c r="P61" s="125"/>
      <c r="Q61" s="125"/>
      <c r="R61" s="181"/>
    </row>
    <row r="62" spans="3:18" x14ac:dyDescent="0.25">
      <c r="C62" s="393"/>
      <c r="D62" s="164"/>
      <c r="E62" s="148"/>
      <c r="F62" s="168"/>
      <c r="G62" s="149" t="s">
        <v>303</v>
      </c>
      <c r="H62" s="150" t="s">
        <v>304</v>
      </c>
      <c r="I62" s="151"/>
      <c r="J62" s="152"/>
      <c r="K62" s="152"/>
      <c r="L62" s="153">
        <v>0</v>
      </c>
      <c r="M62" s="254"/>
      <c r="N62" s="154" t="s">
        <v>305</v>
      </c>
      <c r="O62" s="155"/>
      <c r="P62" s="155"/>
      <c r="Q62" s="155"/>
      <c r="R62" s="156"/>
    </row>
    <row r="63" spans="3:18" x14ac:dyDescent="0.25">
      <c r="C63" s="393"/>
      <c r="D63" s="131">
        <v>31</v>
      </c>
      <c r="E63" s="132" t="s">
        <v>306</v>
      </c>
      <c r="F63" s="137" t="s">
        <v>307</v>
      </c>
      <c r="G63" s="138" t="s">
        <v>308</v>
      </c>
      <c r="H63" s="139" t="s">
        <v>306</v>
      </c>
      <c r="I63" s="140"/>
      <c r="J63" s="141"/>
      <c r="K63" s="141"/>
      <c r="L63" s="142">
        <v>0</v>
      </c>
      <c r="M63" s="253"/>
      <c r="N63" s="144" t="s">
        <v>182</v>
      </c>
      <c r="O63" s="145"/>
      <c r="P63" s="145"/>
      <c r="Q63" s="145"/>
      <c r="R63" s="137"/>
    </row>
    <row r="64" spans="3:18" x14ac:dyDescent="0.25">
      <c r="C64" s="393"/>
      <c r="D64" s="105">
        <v>32</v>
      </c>
      <c r="E64" s="132" t="s">
        <v>309</v>
      </c>
      <c r="F64" s="137" t="s">
        <v>310</v>
      </c>
      <c r="G64" s="138" t="s">
        <v>311</v>
      </c>
      <c r="H64" s="139" t="s">
        <v>309</v>
      </c>
      <c r="I64" s="140"/>
      <c r="J64" s="141"/>
      <c r="K64" s="141"/>
      <c r="L64" s="142">
        <v>0</v>
      </c>
      <c r="M64" s="253"/>
      <c r="N64" s="144" t="s">
        <v>157</v>
      </c>
      <c r="O64" s="145"/>
      <c r="P64" s="145"/>
      <c r="Q64" s="145"/>
      <c r="R64" s="137"/>
    </row>
    <row r="65" spans="3:18" x14ac:dyDescent="0.25">
      <c r="C65" s="393"/>
      <c r="D65" s="131">
        <v>33</v>
      </c>
      <c r="E65" s="132" t="s">
        <v>312</v>
      </c>
      <c r="F65" s="137"/>
      <c r="G65" s="138"/>
      <c r="H65" s="139"/>
      <c r="I65" s="140"/>
      <c r="J65" s="141"/>
      <c r="K65" s="141"/>
      <c r="L65" s="142">
        <v>0</v>
      </c>
      <c r="M65" s="253"/>
      <c r="N65" s="144"/>
      <c r="O65" s="145"/>
      <c r="P65" s="145"/>
      <c r="Q65" s="145"/>
      <c r="R65" s="137"/>
    </row>
    <row r="66" spans="3:18" x14ac:dyDescent="0.25">
      <c r="C66" s="393"/>
      <c r="D66" s="131">
        <v>34</v>
      </c>
      <c r="E66" s="132" t="s">
        <v>313</v>
      </c>
      <c r="F66" s="137"/>
      <c r="G66" s="138"/>
      <c r="H66" s="139"/>
      <c r="I66" s="140"/>
      <c r="J66" s="141"/>
      <c r="K66" s="141"/>
      <c r="L66" s="142">
        <v>0</v>
      </c>
      <c r="M66" s="253"/>
      <c r="N66" s="144"/>
      <c r="O66" s="145"/>
      <c r="P66" s="145"/>
      <c r="Q66" s="145"/>
      <c r="R66" s="137"/>
    </row>
    <row r="67" spans="3:18" x14ac:dyDescent="0.25">
      <c r="C67" s="393"/>
      <c r="D67" s="146">
        <v>35</v>
      </c>
      <c r="E67" s="106" t="s">
        <v>314</v>
      </c>
      <c r="F67" s="107" t="s">
        <v>315</v>
      </c>
      <c r="G67" s="108" t="s">
        <v>316</v>
      </c>
      <c r="H67" s="109" t="s">
        <v>317</v>
      </c>
      <c r="I67" s="110">
        <v>54150</v>
      </c>
      <c r="J67" s="111">
        <v>52600</v>
      </c>
      <c r="K67" s="111">
        <v>1</v>
      </c>
      <c r="L67" s="112">
        <f t="shared" ref="L67:L68" si="11">(I67+J67)*K67</f>
        <v>106750</v>
      </c>
      <c r="M67" s="251" t="s">
        <v>134</v>
      </c>
      <c r="N67" s="114"/>
      <c r="O67" s="115"/>
      <c r="P67" s="115" t="s">
        <v>134</v>
      </c>
      <c r="Q67" s="115" t="s">
        <v>134</v>
      </c>
      <c r="R67" s="115" t="s">
        <v>134</v>
      </c>
    </row>
    <row r="68" spans="3:18" ht="21" x14ac:dyDescent="0.25">
      <c r="C68" s="393"/>
      <c r="D68" s="127"/>
      <c r="E68" s="117"/>
      <c r="F68" s="181" t="s">
        <v>208</v>
      </c>
      <c r="G68" s="118" t="s">
        <v>318</v>
      </c>
      <c r="H68" s="119" t="s">
        <v>319</v>
      </c>
      <c r="I68" s="178">
        <v>7440</v>
      </c>
      <c r="J68" s="179">
        <v>52600</v>
      </c>
      <c r="K68" s="179">
        <v>1</v>
      </c>
      <c r="L68" s="180">
        <f t="shared" si="11"/>
        <v>60040</v>
      </c>
      <c r="M68" s="252" t="s">
        <v>134</v>
      </c>
      <c r="N68" s="124"/>
      <c r="O68" s="125"/>
      <c r="P68" s="125" t="s">
        <v>134</v>
      </c>
      <c r="Q68" s="125" t="s">
        <v>134</v>
      </c>
      <c r="R68" s="181"/>
    </row>
    <row r="69" spans="3:18" x14ac:dyDescent="0.25">
      <c r="C69" s="393"/>
      <c r="D69" s="164"/>
      <c r="E69" s="148"/>
      <c r="F69" s="168" t="s">
        <v>320</v>
      </c>
      <c r="G69" s="149" t="s">
        <v>321</v>
      </c>
      <c r="H69" s="176" t="s">
        <v>322</v>
      </c>
      <c r="I69" s="151"/>
      <c r="J69" s="152"/>
      <c r="K69" s="152"/>
      <c r="L69" s="153">
        <v>0</v>
      </c>
      <c r="M69" s="254"/>
      <c r="N69" s="154" t="s">
        <v>157</v>
      </c>
      <c r="O69" s="155"/>
      <c r="P69" s="155"/>
      <c r="Q69" s="155"/>
      <c r="R69" s="156"/>
    </row>
    <row r="70" spans="3:18" x14ac:dyDescent="0.25">
      <c r="C70" s="393"/>
      <c r="D70" s="146">
        <v>36</v>
      </c>
      <c r="E70" s="106" t="s">
        <v>323</v>
      </c>
      <c r="F70" s="107" t="s">
        <v>324</v>
      </c>
      <c r="G70" s="108" t="s">
        <v>325</v>
      </c>
      <c r="H70" s="109" t="s">
        <v>326</v>
      </c>
      <c r="I70" s="110">
        <v>1120</v>
      </c>
      <c r="J70" s="111"/>
      <c r="K70" s="111">
        <v>4</v>
      </c>
      <c r="L70" s="112">
        <f t="shared" ref="L70:L72" si="12">(I70+J70)*K70</f>
        <v>4480</v>
      </c>
      <c r="M70" s="251" t="s">
        <v>134</v>
      </c>
      <c r="N70" s="114"/>
      <c r="O70" s="115"/>
      <c r="P70" s="115" t="s">
        <v>134</v>
      </c>
      <c r="Q70" s="115" t="s">
        <v>134</v>
      </c>
      <c r="R70" s="107"/>
    </row>
    <row r="71" spans="3:18" x14ac:dyDescent="0.25">
      <c r="C71" s="394"/>
      <c r="D71" s="164"/>
      <c r="E71" s="148"/>
      <c r="F71" s="156" t="s">
        <v>327</v>
      </c>
      <c r="G71" s="149" t="s">
        <v>328</v>
      </c>
      <c r="H71" s="150" t="s">
        <v>329</v>
      </c>
      <c r="I71" s="151">
        <v>1600</v>
      </c>
      <c r="J71" s="152"/>
      <c r="K71" s="152">
        <v>4</v>
      </c>
      <c r="L71" s="153">
        <f t="shared" si="12"/>
        <v>6400</v>
      </c>
      <c r="M71" s="254" t="s">
        <v>134</v>
      </c>
      <c r="N71" s="154"/>
      <c r="O71" s="155"/>
      <c r="P71" s="155" t="s">
        <v>134</v>
      </c>
      <c r="Q71" s="155" t="s">
        <v>134</v>
      </c>
      <c r="R71" s="156"/>
    </row>
    <row r="72" spans="3:18" ht="42" x14ac:dyDescent="0.25">
      <c r="C72" s="376" t="s">
        <v>330</v>
      </c>
      <c r="D72" s="146">
        <v>37</v>
      </c>
      <c r="E72" s="165" t="s">
        <v>331</v>
      </c>
      <c r="F72" s="224" t="s">
        <v>332</v>
      </c>
      <c r="G72" s="108" t="s">
        <v>333</v>
      </c>
      <c r="H72" s="157" t="s">
        <v>334</v>
      </c>
      <c r="I72" s="192">
        <v>61240</v>
      </c>
      <c r="J72" s="193">
        <v>52600</v>
      </c>
      <c r="K72" s="193">
        <v>1</v>
      </c>
      <c r="L72" s="194">
        <f t="shared" si="12"/>
        <v>113840</v>
      </c>
      <c r="M72" s="251" t="s">
        <v>134</v>
      </c>
      <c r="N72" s="114"/>
      <c r="O72" s="115"/>
      <c r="P72" s="115" t="s">
        <v>134</v>
      </c>
      <c r="Q72" s="115" t="s">
        <v>134</v>
      </c>
      <c r="R72" s="107"/>
    </row>
    <row r="73" spans="3:18" x14ac:dyDescent="0.25">
      <c r="C73" s="377"/>
      <c r="D73" s="116"/>
      <c r="E73" s="197"/>
      <c r="F73" s="163"/>
      <c r="G73" s="118" t="s">
        <v>335</v>
      </c>
      <c r="H73" s="119" t="s">
        <v>336</v>
      </c>
      <c r="I73" s="120"/>
      <c r="J73" s="121"/>
      <c r="K73" s="121"/>
      <c r="L73" s="122">
        <v>0</v>
      </c>
      <c r="M73" s="259"/>
      <c r="N73" s="124" t="s">
        <v>182</v>
      </c>
      <c r="O73" s="125"/>
      <c r="P73" s="125"/>
      <c r="Q73" s="125"/>
      <c r="R73" s="126"/>
    </row>
    <row r="74" spans="3:18" s="201" customFormat="1" x14ac:dyDescent="0.25">
      <c r="C74" s="377"/>
      <c r="D74" s="198"/>
      <c r="E74" s="197"/>
      <c r="F74" s="199"/>
      <c r="G74" s="118" t="s">
        <v>337</v>
      </c>
      <c r="H74" s="119" t="s">
        <v>338</v>
      </c>
      <c r="I74" s="120"/>
      <c r="J74" s="121"/>
      <c r="K74" s="121"/>
      <c r="L74" s="122">
        <v>0</v>
      </c>
      <c r="M74" s="259"/>
      <c r="N74" s="124" t="s">
        <v>182</v>
      </c>
      <c r="O74" s="200"/>
      <c r="P74" s="200"/>
      <c r="Q74" s="200"/>
      <c r="R74" s="126"/>
    </row>
    <row r="75" spans="3:18" ht="42" x14ac:dyDescent="0.25">
      <c r="C75" s="377"/>
      <c r="D75" s="127"/>
      <c r="E75" s="117"/>
      <c r="F75" s="181" t="s">
        <v>339</v>
      </c>
      <c r="G75" s="118" t="s">
        <v>340</v>
      </c>
      <c r="H75" s="119" t="s">
        <v>341</v>
      </c>
      <c r="I75" s="120">
        <v>28720</v>
      </c>
      <c r="J75" s="121">
        <v>52600</v>
      </c>
      <c r="K75" s="121"/>
      <c r="L75" s="122">
        <f t="shared" ref="L75:L77" si="13">(I75+J75)*K75</f>
        <v>0</v>
      </c>
      <c r="M75" s="252"/>
      <c r="N75" s="124" t="s">
        <v>182</v>
      </c>
      <c r="O75" s="125" t="s">
        <v>134</v>
      </c>
      <c r="P75" s="125" t="s">
        <v>134</v>
      </c>
      <c r="Q75" s="125" t="s">
        <v>134</v>
      </c>
      <c r="R75" s="181"/>
    </row>
    <row r="76" spans="3:18" ht="21" x14ac:dyDescent="0.25">
      <c r="C76" s="377"/>
      <c r="D76" s="116"/>
      <c r="E76" s="117"/>
      <c r="F76" s="228" t="s">
        <v>342</v>
      </c>
      <c r="G76" s="118" t="s">
        <v>343</v>
      </c>
      <c r="H76" s="119" t="s">
        <v>344</v>
      </c>
      <c r="I76" s="120">
        <v>39200</v>
      </c>
      <c r="J76" s="121">
        <v>52600</v>
      </c>
      <c r="K76" s="121">
        <v>1</v>
      </c>
      <c r="L76" s="122">
        <f t="shared" si="13"/>
        <v>91800</v>
      </c>
      <c r="M76" s="252" t="s">
        <v>134</v>
      </c>
      <c r="N76" s="124"/>
      <c r="O76" s="125"/>
      <c r="P76" s="125" t="s">
        <v>134</v>
      </c>
      <c r="Q76" s="125" t="s">
        <v>134</v>
      </c>
      <c r="R76" s="181"/>
    </row>
    <row r="77" spans="3:18" x14ac:dyDescent="0.25">
      <c r="C77" s="377"/>
      <c r="D77" s="116"/>
      <c r="E77" s="117"/>
      <c r="F77" s="163"/>
      <c r="G77" s="118" t="s">
        <v>345</v>
      </c>
      <c r="H77" s="119" t="s">
        <v>346</v>
      </c>
      <c r="I77" s="120">
        <v>69000</v>
      </c>
      <c r="J77" s="121">
        <v>52600</v>
      </c>
      <c r="K77" s="121">
        <v>1</v>
      </c>
      <c r="L77" s="122">
        <f t="shared" si="13"/>
        <v>121600</v>
      </c>
      <c r="M77" s="252" t="s">
        <v>134</v>
      </c>
      <c r="N77" s="124"/>
      <c r="O77" s="125"/>
      <c r="P77" s="125" t="s">
        <v>134</v>
      </c>
      <c r="Q77" s="125" t="s">
        <v>134</v>
      </c>
      <c r="R77" s="181"/>
    </row>
    <row r="78" spans="3:18" x14ac:dyDescent="0.25">
      <c r="C78" s="377"/>
      <c r="D78" s="116"/>
      <c r="E78" s="117"/>
      <c r="F78" s="163"/>
      <c r="G78" s="149" t="s">
        <v>347</v>
      </c>
      <c r="H78" s="176" t="s">
        <v>348</v>
      </c>
      <c r="I78" s="202"/>
      <c r="J78" s="203"/>
      <c r="K78" s="203"/>
      <c r="L78" s="204">
        <v>0</v>
      </c>
      <c r="M78" s="254"/>
      <c r="N78" s="154" t="s">
        <v>134</v>
      </c>
      <c r="O78" s="155"/>
      <c r="P78" s="155"/>
      <c r="Q78" s="155"/>
      <c r="R78" s="156"/>
    </row>
    <row r="79" spans="3:18" x14ac:dyDescent="0.25">
      <c r="C79" s="377"/>
      <c r="D79" s="105">
        <v>38</v>
      </c>
      <c r="E79" s="106" t="s">
        <v>349</v>
      </c>
      <c r="F79" s="224" t="s">
        <v>350</v>
      </c>
      <c r="G79" s="108" t="s">
        <v>351</v>
      </c>
      <c r="H79" s="157" t="s">
        <v>352</v>
      </c>
      <c r="I79" s="110">
        <v>28720</v>
      </c>
      <c r="J79" s="111">
        <v>52600</v>
      </c>
      <c r="K79" s="111">
        <v>1</v>
      </c>
      <c r="L79" s="112">
        <f t="shared" ref="L79" si="14">(I79+J79)*K79</f>
        <v>81320</v>
      </c>
      <c r="M79" s="251" t="s">
        <v>134</v>
      </c>
      <c r="N79" s="114"/>
      <c r="O79" s="115" t="s">
        <v>134</v>
      </c>
      <c r="P79" s="115" t="s">
        <v>134</v>
      </c>
      <c r="Q79" s="115" t="s">
        <v>134</v>
      </c>
      <c r="R79" s="107"/>
    </row>
    <row r="80" spans="3:18" x14ac:dyDescent="0.25">
      <c r="C80" s="378"/>
      <c r="D80" s="164"/>
      <c r="E80" s="148"/>
      <c r="F80" s="168"/>
      <c r="G80" s="149" t="s">
        <v>353</v>
      </c>
      <c r="H80" s="150" t="s">
        <v>354</v>
      </c>
      <c r="I80" s="151"/>
      <c r="J80" s="152"/>
      <c r="K80" s="152"/>
      <c r="L80" s="153">
        <v>0</v>
      </c>
      <c r="M80" s="254"/>
      <c r="N80" s="154" t="s">
        <v>157</v>
      </c>
      <c r="O80" s="155"/>
      <c r="P80" s="155"/>
      <c r="Q80" s="155"/>
      <c r="R80" s="156"/>
    </row>
    <row r="81" spans="3:18" ht="21" x14ac:dyDescent="0.25">
      <c r="C81" s="376" t="s">
        <v>355</v>
      </c>
      <c r="D81" s="146">
        <v>39</v>
      </c>
      <c r="E81" s="106" t="s">
        <v>356</v>
      </c>
      <c r="F81" s="107" t="s">
        <v>357</v>
      </c>
      <c r="G81" s="108" t="s">
        <v>358</v>
      </c>
      <c r="H81" s="157" t="s">
        <v>359</v>
      </c>
      <c r="I81" s="110">
        <v>28260</v>
      </c>
      <c r="J81" s="111">
        <v>52600</v>
      </c>
      <c r="K81" s="111"/>
      <c r="L81" s="112">
        <f t="shared" ref="L81" si="15">(I81+J81)*K81</f>
        <v>0</v>
      </c>
      <c r="M81" s="251"/>
      <c r="N81" s="114" t="s">
        <v>182</v>
      </c>
      <c r="O81" s="115" t="s">
        <v>134</v>
      </c>
      <c r="P81" s="115" t="s">
        <v>134</v>
      </c>
      <c r="Q81" s="115" t="s">
        <v>134</v>
      </c>
      <c r="R81" s="107"/>
    </row>
    <row r="82" spans="3:18" ht="21" x14ac:dyDescent="0.25">
      <c r="C82" s="377"/>
      <c r="D82" s="116"/>
      <c r="E82" s="117"/>
      <c r="F82" s="163" t="s">
        <v>360</v>
      </c>
      <c r="G82" s="118" t="s">
        <v>361</v>
      </c>
      <c r="H82" s="119" t="s">
        <v>362</v>
      </c>
      <c r="I82" s="178"/>
      <c r="J82" s="179"/>
      <c r="K82" s="179"/>
      <c r="L82" s="180">
        <v>0</v>
      </c>
      <c r="M82" s="252"/>
      <c r="N82" s="124" t="s">
        <v>182</v>
      </c>
      <c r="O82" s="125"/>
      <c r="P82" s="125"/>
      <c r="Q82" s="125"/>
      <c r="R82" s="181"/>
    </row>
    <row r="83" spans="3:18" ht="21" x14ac:dyDescent="0.25">
      <c r="C83" s="377"/>
      <c r="D83" s="116"/>
      <c r="E83" s="117"/>
      <c r="F83" s="228" t="s">
        <v>363</v>
      </c>
      <c r="G83" s="149" t="s">
        <v>364</v>
      </c>
      <c r="H83" s="176" t="s">
        <v>362</v>
      </c>
      <c r="I83" s="151"/>
      <c r="J83" s="152"/>
      <c r="K83" s="152"/>
      <c r="L83" s="153">
        <v>0</v>
      </c>
      <c r="M83" s="254"/>
      <c r="N83" s="154" t="s">
        <v>182</v>
      </c>
      <c r="O83" s="155"/>
      <c r="P83" s="155"/>
      <c r="Q83" s="155"/>
      <c r="R83" s="156"/>
    </row>
    <row r="84" spans="3:18" x14ac:dyDescent="0.25">
      <c r="C84" s="377"/>
      <c r="D84" s="105">
        <v>40</v>
      </c>
      <c r="E84" s="106" t="s">
        <v>365</v>
      </c>
      <c r="F84" s="224"/>
      <c r="G84" s="108" t="s">
        <v>366</v>
      </c>
      <c r="H84" s="109" t="s">
        <v>367</v>
      </c>
      <c r="I84" s="110">
        <v>28260</v>
      </c>
      <c r="J84" s="111">
        <v>52600</v>
      </c>
      <c r="K84" s="111"/>
      <c r="L84" s="112">
        <f t="shared" ref="L84" si="16">(I84+J84)*K84</f>
        <v>0</v>
      </c>
      <c r="M84" s="251"/>
      <c r="N84" s="114" t="s">
        <v>182</v>
      </c>
      <c r="O84" s="115" t="s">
        <v>134</v>
      </c>
      <c r="P84" s="115" t="s">
        <v>134</v>
      </c>
      <c r="Q84" s="115" t="s">
        <v>134</v>
      </c>
      <c r="R84" s="107"/>
    </row>
    <row r="85" spans="3:18" x14ac:dyDescent="0.25">
      <c r="C85" s="377"/>
      <c r="D85" s="116"/>
      <c r="E85" s="117"/>
      <c r="F85" s="163"/>
      <c r="G85" s="118" t="s">
        <v>368</v>
      </c>
      <c r="H85" s="229" t="s">
        <v>369</v>
      </c>
      <c r="I85" s="178"/>
      <c r="J85" s="179"/>
      <c r="K85" s="179"/>
      <c r="L85" s="180">
        <v>0</v>
      </c>
      <c r="M85" s="252"/>
      <c r="N85" s="124" t="s">
        <v>182</v>
      </c>
      <c r="O85" s="125"/>
      <c r="P85" s="125"/>
      <c r="Q85" s="125"/>
      <c r="R85" s="181"/>
    </row>
    <row r="86" spans="3:18" x14ac:dyDescent="0.25">
      <c r="C86" s="377"/>
      <c r="D86" s="116"/>
      <c r="E86" s="117"/>
      <c r="F86" s="163"/>
      <c r="G86" s="118" t="s">
        <v>370</v>
      </c>
      <c r="H86" s="229" t="s">
        <v>371</v>
      </c>
      <c r="I86" s="178"/>
      <c r="J86" s="179"/>
      <c r="K86" s="179"/>
      <c r="L86" s="180">
        <v>0</v>
      </c>
      <c r="M86" s="252"/>
      <c r="N86" s="124" t="s">
        <v>157</v>
      </c>
      <c r="O86" s="125"/>
      <c r="P86" s="125"/>
      <c r="Q86" s="125"/>
      <c r="R86" s="181"/>
    </row>
    <row r="87" spans="3:18" x14ac:dyDescent="0.25">
      <c r="C87" s="377"/>
      <c r="D87" s="127"/>
      <c r="E87" s="117"/>
      <c r="F87" s="163"/>
      <c r="G87" s="118" t="s">
        <v>372</v>
      </c>
      <c r="H87" s="229" t="s">
        <v>373</v>
      </c>
      <c r="I87" s="178"/>
      <c r="J87" s="179"/>
      <c r="K87" s="179"/>
      <c r="L87" s="180">
        <v>0</v>
      </c>
      <c r="M87" s="252"/>
      <c r="N87" s="124" t="s">
        <v>157</v>
      </c>
      <c r="O87" s="125"/>
      <c r="P87" s="125"/>
      <c r="Q87" s="125"/>
      <c r="R87" s="181"/>
    </row>
    <row r="88" spans="3:18" x14ac:dyDescent="0.25">
      <c r="C88" s="377"/>
      <c r="D88" s="116"/>
      <c r="E88" s="117"/>
      <c r="F88" s="163"/>
      <c r="G88" s="118" t="s">
        <v>374</v>
      </c>
      <c r="H88" s="229" t="s">
        <v>375</v>
      </c>
      <c r="I88" s="178">
        <v>66010</v>
      </c>
      <c r="J88" s="179">
        <v>52600</v>
      </c>
      <c r="K88" s="179">
        <v>1</v>
      </c>
      <c r="L88" s="180">
        <f t="shared" ref="L88:L89" si="17">(I88+J88)*K88</f>
        <v>118610</v>
      </c>
      <c r="M88" s="252" t="s">
        <v>134</v>
      </c>
      <c r="N88" s="124"/>
      <c r="O88" s="125"/>
      <c r="P88" s="125" t="s">
        <v>134</v>
      </c>
      <c r="Q88" s="125" t="s">
        <v>134</v>
      </c>
      <c r="R88" s="181"/>
    </row>
    <row r="89" spans="3:18" x14ac:dyDescent="0.25">
      <c r="C89" s="377"/>
      <c r="D89" s="127"/>
      <c r="E89" s="117"/>
      <c r="F89" s="163"/>
      <c r="G89" s="118" t="s">
        <v>376</v>
      </c>
      <c r="H89" s="229" t="s">
        <v>377</v>
      </c>
      <c r="I89" s="178">
        <v>63820</v>
      </c>
      <c r="J89" s="179">
        <v>52600</v>
      </c>
      <c r="K89" s="179">
        <v>1</v>
      </c>
      <c r="L89" s="180">
        <f t="shared" si="17"/>
        <v>116420</v>
      </c>
      <c r="M89" s="252" t="s">
        <v>134</v>
      </c>
      <c r="N89" s="124"/>
      <c r="O89" s="125"/>
      <c r="P89" s="125" t="s">
        <v>134</v>
      </c>
      <c r="Q89" s="125" t="s">
        <v>134</v>
      </c>
      <c r="R89" s="125" t="s">
        <v>134</v>
      </c>
    </row>
    <row r="90" spans="3:18" x14ac:dyDescent="0.25">
      <c r="C90" s="377"/>
      <c r="D90" s="116"/>
      <c r="E90" s="117"/>
      <c r="F90" s="163"/>
      <c r="G90" s="118" t="s">
        <v>378</v>
      </c>
      <c r="H90" s="229" t="s">
        <v>379</v>
      </c>
      <c r="I90" s="178"/>
      <c r="J90" s="179"/>
      <c r="K90" s="179"/>
      <c r="L90" s="180">
        <v>0</v>
      </c>
      <c r="M90" s="252"/>
      <c r="N90" s="124" t="s">
        <v>157</v>
      </c>
      <c r="O90" s="125"/>
      <c r="P90" s="125"/>
      <c r="Q90" s="125"/>
      <c r="R90" s="181"/>
    </row>
    <row r="91" spans="3:18" x14ac:dyDescent="0.25">
      <c r="C91" s="378"/>
      <c r="D91" s="164"/>
      <c r="E91" s="148"/>
      <c r="F91" s="168"/>
      <c r="G91" s="149" t="s">
        <v>380</v>
      </c>
      <c r="H91" s="150" t="s">
        <v>381</v>
      </c>
      <c r="I91" s="151"/>
      <c r="J91" s="152"/>
      <c r="K91" s="152"/>
      <c r="L91" s="153">
        <v>0</v>
      </c>
      <c r="M91" s="254"/>
      <c r="N91" s="154" t="s">
        <v>157</v>
      </c>
      <c r="O91" s="155"/>
      <c r="P91" s="155"/>
      <c r="Q91" s="155"/>
      <c r="R91" s="156"/>
    </row>
    <row r="92" spans="3:18" ht="21" x14ac:dyDescent="0.25">
      <c r="C92" s="205" t="s">
        <v>382</v>
      </c>
      <c r="D92" s="147">
        <v>41</v>
      </c>
      <c r="E92" s="206" t="s">
        <v>383</v>
      </c>
      <c r="F92" s="168" t="s">
        <v>384</v>
      </c>
      <c r="G92" s="138" t="s">
        <v>385</v>
      </c>
      <c r="H92" s="207" t="s">
        <v>386</v>
      </c>
      <c r="I92" s="173">
        <v>41520</v>
      </c>
      <c r="J92" s="174">
        <v>52600</v>
      </c>
      <c r="K92" s="174"/>
      <c r="L92" s="175">
        <f t="shared" ref="L92" si="18">(I92+J92)*K92</f>
        <v>0</v>
      </c>
      <c r="M92" s="256"/>
      <c r="N92" s="166" t="s">
        <v>134</v>
      </c>
      <c r="O92" s="167" t="s">
        <v>134</v>
      </c>
      <c r="P92" s="167" t="s">
        <v>134</v>
      </c>
      <c r="Q92" s="167" t="s">
        <v>134</v>
      </c>
      <c r="R92" s="168"/>
    </row>
    <row r="93" spans="3:18" ht="14.25" thickBot="1" x14ac:dyDescent="0.3">
      <c r="L93" s="232">
        <f>SUM(L6:L92)</f>
        <v>1833300</v>
      </c>
    </row>
    <row r="94" spans="3:18" ht="15" thickTop="1" thickBot="1" x14ac:dyDescent="0.3">
      <c r="F94" s="210" t="str">
        <f>"("&amp;COUNTA(F6:F92)-1&amp;")"</f>
        <v>(51)</v>
      </c>
      <c r="H94" s="210"/>
      <c r="I94" s="210"/>
      <c r="J94" s="210"/>
      <c r="K94" s="210"/>
      <c r="L94" s="211">
        <f>SUM(L6:L92)</f>
        <v>1833300</v>
      </c>
      <c r="M94" s="210" t="str">
        <f t="shared" ref="M94:R94" si="19">"("&amp;COUNTA(M6:M92)&amp;")"</f>
        <v>(44)</v>
      </c>
      <c r="N94" s="210" t="str">
        <f t="shared" si="19"/>
        <v>(37)</v>
      </c>
      <c r="O94" s="210" t="str">
        <f t="shared" si="19"/>
        <v>(9)</v>
      </c>
      <c r="P94" s="210" t="str">
        <f t="shared" si="19"/>
        <v>(50)</v>
      </c>
      <c r="Q94" s="210" t="str">
        <f t="shared" si="19"/>
        <v>(50)</v>
      </c>
      <c r="R94" s="210" t="str">
        <f t="shared" si="19"/>
        <v>(2)</v>
      </c>
    </row>
    <row r="95" spans="3:18" ht="14.25" thickTop="1" x14ac:dyDescent="0.25">
      <c r="F95" s="210"/>
      <c r="H95" s="210"/>
      <c r="I95" s="210"/>
      <c r="J95" s="210"/>
      <c r="K95" s="210"/>
      <c r="L95" s="210"/>
      <c r="M95" s="210"/>
      <c r="N95" s="210"/>
      <c r="O95" s="210"/>
      <c r="P95" s="210"/>
      <c r="Q95" s="210"/>
      <c r="R95" s="208"/>
    </row>
    <row r="96" spans="3:18" x14ac:dyDescent="0.25">
      <c r="C96" s="86" t="s">
        <v>387</v>
      </c>
      <c r="D96" s="87"/>
      <c r="G96" s="87"/>
    </row>
    <row r="97" spans="3:3" x14ac:dyDescent="0.25">
      <c r="C97" s="86" t="s">
        <v>388</v>
      </c>
    </row>
  </sheetData>
  <mergeCells count="40">
    <mergeCell ref="F19:F20"/>
    <mergeCell ref="C6:C24"/>
    <mergeCell ref="F9:F10"/>
    <mergeCell ref="G9:G10"/>
    <mergeCell ref="H9:H10"/>
    <mergeCell ref="F22:F24"/>
    <mergeCell ref="O9:O10"/>
    <mergeCell ref="P9:P10"/>
    <mergeCell ref="Q9:Q10"/>
    <mergeCell ref="R9:R10"/>
    <mergeCell ref="F15:F17"/>
    <mergeCell ref="M9:M10"/>
    <mergeCell ref="N9:N10"/>
    <mergeCell ref="Q40:Q41"/>
    <mergeCell ref="F38:F39"/>
    <mergeCell ref="H38:H39"/>
    <mergeCell ref="M38:M39"/>
    <mergeCell ref="N38:N39"/>
    <mergeCell ref="O38:O39"/>
    <mergeCell ref="H40:H41"/>
    <mergeCell ref="M40:M41"/>
    <mergeCell ref="N40:N41"/>
    <mergeCell ref="O40:O41"/>
    <mergeCell ref="P40:P41"/>
    <mergeCell ref="C72:C80"/>
    <mergeCell ref="C81:C91"/>
    <mergeCell ref="R40:R41"/>
    <mergeCell ref="F56:F57"/>
    <mergeCell ref="G56:G57"/>
    <mergeCell ref="H56:H57"/>
    <mergeCell ref="M56:M57"/>
    <mergeCell ref="O56:O57"/>
    <mergeCell ref="P56:P57"/>
    <mergeCell ref="Q56:Q57"/>
    <mergeCell ref="R56:R57"/>
    <mergeCell ref="C25:C71"/>
    <mergeCell ref="P38:P39"/>
    <mergeCell ref="Q38:Q39"/>
    <mergeCell ref="R38:R39"/>
    <mergeCell ref="F40:F41"/>
  </mergeCells>
  <phoneticPr fontId="2"/>
  <dataValidations count="2">
    <dataValidation type="list" allowBlank="1" showInputMessage="1" showErrorMessage="1" sqref="N6:N9 N11:N38 N40 N42:N92" xr:uid="{00000000-0002-0000-0200-000000000000}">
      <formula1>"◎,○,△,▽,□"</formula1>
    </dataValidation>
    <dataValidation type="list" allowBlank="1" showInputMessage="1" showErrorMessage="1" sqref="M40 M6:M9 O11:Q38 O42:Q56 M11:M38 O40:Q40 O6:Q9 M42:M56 M58:M92 O58:Q92 R89 R67" xr:uid="{00000000-0002-0000-0200-000001000000}">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2:R97"/>
  <sheetViews>
    <sheetView topLeftCell="A40" workbookViewId="0">
      <selection activeCell="T81" sqref="T81"/>
    </sheetView>
  </sheetViews>
  <sheetFormatPr defaultColWidth="9.140625" defaultRowHeight="13.5" outlineLevelCol="1" x14ac:dyDescent="0.25"/>
  <cols>
    <col min="1" max="2" width="1.7109375" style="87" customWidth="1"/>
    <col min="3" max="3" width="5" style="208" customWidth="1"/>
    <col min="4" max="4" width="3.85546875" style="208" customWidth="1"/>
    <col min="5" max="5" width="10.5703125" style="87" customWidth="1"/>
    <col min="6" max="6" width="9.7109375" style="87" bestFit="1" customWidth="1"/>
    <col min="7" max="7" width="5.140625" style="209" bestFit="1" customWidth="1"/>
    <col min="8" max="8" width="15.140625" style="87" customWidth="1"/>
    <col min="9" max="10" width="10.28515625" style="87" bestFit="1" customWidth="1"/>
    <col min="11" max="11" width="5.140625" style="87" bestFit="1" customWidth="1"/>
    <col min="12" max="12" width="12.28515625" style="87" bestFit="1" customWidth="1"/>
    <col min="13" max="14" width="6.85546875" style="87" customWidth="1" outlineLevel="1"/>
    <col min="15" max="15" width="6.85546875" style="87" bestFit="1" customWidth="1"/>
    <col min="16" max="16" width="8.5703125" style="87" customWidth="1" outlineLevel="1"/>
    <col min="17" max="18" width="6.85546875" style="87" bestFit="1" customWidth="1"/>
    <col min="19" max="16384" width="9.140625" style="87"/>
  </cols>
  <sheetData>
    <row r="2" spans="3:18" x14ac:dyDescent="0.25">
      <c r="C2" s="86"/>
      <c r="D2" s="86"/>
      <c r="G2" s="88"/>
    </row>
    <row r="3" spans="3:18" x14ac:dyDescent="0.25">
      <c r="C3" s="88" t="s">
        <v>113</v>
      </c>
      <c r="D3" s="86"/>
      <c r="G3" s="87"/>
    </row>
    <row r="4" spans="3:18" x14ac:dyDescent="0.25">
      <c r="C4" s="86"/>
      <c r="D4" s="86"/>
      <c r="G4" s="88"/>
    </row>
    <row r="5" spans="3:18" s="104" customFormat="1" ht="22.5" x14ac:dyDescent="0.25">
      <c r="C5" s="89" t="s">
        <v>114</v>
      </c>
      <c r="D5" s="90" t="s">
        <v>115</v>
      </c>
      <c r="E5" s="91" t="s">
        <v>116</v>
      </c>
      <c r="F5" s="92" t="s">
        <v>117</v>
      </c>
      <c r="G5" s="93" t="s">
        <v>115</v>
      </c>
      <c r="H5" s="94" t="s">
        <v>118</v>
      </c>
      <c r="I5" s="95" t="s">
        <v>119</v>
      </c>
      <c r="J5" s="96" t="s">
        <v>120</v>
      </c>
      <c r="K5" s="96" t="s">
        <v>121</v>
      </c>
      <c r="L5" s="97" t="s">
        <v>122</v>
      </c>
      <c r="M5" s="102" t="s">
        <v>127</v>
      </c>
      <c r="N5" s="101" t="s">
        <v>126</v>
      </c>
      <c r="O5" s="98" t="s">
        <v>123</v>
      </c>
      <c r="P5" s="99" t="s">
        <v>124</v>
      </c>
      <c r="Q5" s="100" t="s">
        <v>125</v>
      </c>
      <c r="R5" s="103" t="s">
        <v>128</v>
      </c>
    </row>
    <row r="6" spans="3:18" x14ac:dyDescent="0.25">
      <c r="C6" s="392" t="s">
        <v>129</v>
      </c>
      <c r="D6" s="105">
        <v>1</v>
      </c>
      <c r="E6" s="106" t="s">
        <v>130</v>
      </c>
      <c r="F6" s="107" t="s">
        <v>131</v>
      </c>
      <c r="G6" s="108" t="s">
        <v>132</v>
      </c>
      <c r="H6" s="109" t="s">
        <v>133</v>
      </c>
      <c r="I6" s="110">
        <v>5780</v>
      </c>
      <c r="J6" s="111"/>
      <c r="K6" s="111">
        <v>4</v>
      </c>
      <c r="L6" s="112">
        <f>(I6+J6)*K6</f>
        <v>23120</v>
      </c>
      <c r="M6" s="233" t="s">
        <v>134</v>
      </c>
      <c r="N6" s="233" t="s">
        <v>134</v>
      </c>
      <c r="O6" s="113" t="s">
        <v>134</v>
      </c>
      <c r="P6" s="114"/>
      <c r="Q6" s="115"/>
      <c r="R6" s="107"/>
    </row>
    <row r="7" spans="3:18" x14ac:dyDescent="0.25">
      <c r="C7" s="393"/>
      <c r="D7" s="116"/>
      <c r="E7" s="117"/>
      <c r="F7" s="228" t="s">
        <v>135</v>
      </c>
      <c r="G7" s="118" t="s">
        <v>136</v>
      </c>
      <c r="H7" s="119" t="s">
        <v>137</v>
      </c>
      <c r="I7" s="120">
        <v>5580</v>
      </c>
      <c r="J7" s="121"/>
      <c r="K7" s="121">
        <v>4</v>
      </c>
      <c r="L7" s="122">
        <f t="shared" ref="L7" si="0">(I7+J7)*K7</f>
        <v>22320</v>
      </c>
      <c r="M7" s="234" t="s">
        <v>134</v>
      </c>
      <c r="N7" s="234" t="s">
        <v>134</v>
      </c>
      <c r="O7" s="123" t="s">
        <v>134</v>
      </c>
      <c r="P7" s="124"/>
      <c r="Q7" s="125"/>
      <c r="R7" s="126"/>
    </row>
    <row r="8" spans="3:18" x14ac:dyDescent="0.25">
      <c r="C8" s="393"/>
      <c r="D8" s="116"/>
      <c r="E8" s="117"/>
      <c r="F8" s="163"/>
      <c r="G8" s="118" t="s">
        <v>138</v>
      </c>
      <c r="H8" s="119" t="s">
        <v>139</v>
      </c>
      <c r="I8" s="120"/>
      <c r="J8" s="121"/>
      <c r="K8" s="121"/>
      <c r="L8" s="122">
        <v>0</v>
      </c>
      <c r="M8" s="234"/>
      <c r="N8" s="234"/>
      <c r="O8" s="123"/>
      <c r="P8" s="124" t="s">
        <v>134</v>
      </c>
      <c r="Q8" s="125"/>
      <c r="R8" s="126"/>
    </row>
    <row r="9" spans="3:18" x14ac:dyDescent="0.25">
      <c r="C9" s="393"/>
      <c r="D9" s="127"/>
      <c r="E9" s="117"/>
      <c r="F9" s="400" t="s">
        <v>140</v>
      </c>
      <c r="G9" s="404" t="s">
        <v>141</v>
      </c>
      <c r="H9" s="405" t="s">
        <v>142</v>
      </c>
      <c r="I9" s="128"/>
      <c r="J9" s="129"/>
      <c r="K9" s="129"/>
      <c r="L9" s="130">
        <v>0</v>
      </c>
      <c r="M9" s="407"/>
      <c r="N9" s="407"/>
      <c r="O9" s="412"/>
      <c r="P9" s="403" t="s">
        <v>134</v>
      </c>
      <c r="Q9" s="399"/>
      <c r="R9" s="400"/>
    </row>
    <row r="10" spans="3:18" x14ac:dyDescent="0.25">
      <c r="C10" s="393"/>
      <c r="D10" s="131">
        <v>2</v>
      </c>
      <c r="E10" s="132" t="s">
        <v>143</v>
      </c>
      <c r="F10" s="395"/>
      <c r="G10" s="384"/>
      <c r="H10" s="406"/>
      <c r="I10" s="133"/>
      <c r="J10" s="134"/>
      <c r="K10" s="134"/>
      <c r="L10" s="135">
        <v>0</v>
      </c>
      <c r="M10" s="408"/>
      <c r="N10" s="408"/>
      <c r="O10" s="411"/>
      <c r="P10" s="398"/>
      <c r="Q10" s="390"/>
      <c r="R10" s="380"/>
    </row>
    <row r="11" spans="3:18" x14ac:dyDescent="0.25">
      <c r="C11" s="393"/>
      <c r="D11" s="136">
        <v>3</v>
      </c>
      <c r="E11" s="132" t="s">
        <v>144</v>
      </c>
      <c r="F11" s="137" t="s">
        <v>145</v>
      </c>
      <c r="G11" s="138" t="s">
        <v>146</v>
      </c>
      <c r="H11" s="139" t="s">
        <v>144</v>
      </c>
      <c r="I11" s="140">
        <v>6940</v>
      </c>
      <c r="J11" s="141"/>
      <c r="K11" s="141">
        <v>4</v>
      </c>
      <c r="L11" s="142">
        <f t="shared" ref="L11:L12" si="1">(I11+J11)*K11</f>
        <v>27760</v>
      </c>
      <c r="M11" s="235" t="s">
        <v>134</v>
      </c>
      <c r="N11" s="235" t="s">
        <v>134</v>
      </c>
      <c r="O11" s="143" t="s">
        <v>134</v>
      </c>
      <c r="P11" s="144"/>
      <c r="Q11" s="145"/>
      <c r="R11" s="137"/>
    </row>
    <row r="12" spans="3:18" x14ac:dyDescent="0.25">
      <c r="C12" s="393"/>
      <c r="D12" s="131">
        <v>4</v>
      </c>
      <c r="E12" s="132" t="s">
        <v>147</v>
      </c>
      <c r="F12" s="137" t="s">
        <v>148</v>
      </c>
      <c r="G12" s="138" t="s">
        <v>149</v>
      </c>
      <c r="H12" s="139" t="s">
        <v>150</v>
      </c>
      <c r="I12" s="140">
        <v>6520</v>
      </c>
      <c r="J12" s="141"/>
      <c r="K12" s="141">
        <v>4</v>
      </c>
      <c r="L12" s="142">
        <f t="shared" si="1"/>
        <v>26080</v>
      </c>
      <c r="M12" s="235" t="s">
        <v>134</v>
      </c>
      <c r="N12" s="235" t="s">
        <v>134</v>
      </c>
      <c r="O12" s="143" t="s">
        <v>134</v>
      </c>
      <c r="P12" s="144"/>
      <c r="Q12" s="145"/>
      <c r="R12" s="137"/>
    </row>
    <row r="13" spans="3:18" x14ac:dyDescent="0.25">
      <c r="C13" s="393"/>
      <c r="D13" s="146">
        <v>5</v>
      </c>
      <c r="E13" s="106" t="s">
        <v>151</v>
      </c>
      <c r="F13" s="224" t="s">
        <v>152</v>
      </c>
      <c r="G13" s="108" t="s">
        <v>153</v>
      </c>
      <c r="H13" s="109" t="s">
        <v>154</v>
      </c>
      <c r="I13" s="110">
        <v>7030</v>
      </c>
      <c r="J13" s="111"/>
      <c r="K13" s="111">
        <v>4</v>
      </c>
      <c r="L13" s="112">
        <f>(I13+J13)*K13</f>
        <v>28120</v>
      </c>
      <c r="M13" s="233" t="s">
        <v>134</v>
      </c>
      <c r="N13" s="233" t="s">
        <v>134</v>
      </c>
      <c r="O13" s="113" t="s">
        <v>134</v>
      </c>
      <c r="P13" s="114"/>
      <c r="Q13" s="115" t="s">
        <v>134</v>
      </c>
      <c r="R13" s="107"/>
    </row>
    <row r="14" spans="3:18" x14ac:dyDescent="0.25">
      <c r="C14" s="393"/>
      <c r="D14" s="147"/>
      <c r="E14" s="148"/>
      <c r="F14" s="225"/>
      <c r="G14" s="149" t="s">
        <v>155</v>
      </c>
      <c r="H14" s="150" t="s">
        <v>156</v>
      </c>
      <c r="I14" s="151"/>
      <c r="J14" s="152"/>
      <c r="K14" s="152"/>
      <c r="L14" s="153">
        <v>0</v>
      </c>
      <c r="M14" s="236"/>
      <c r="N14" s="236"/>
      <c r="O14" s="243"/>
      <c r="P14" s="154" t="s">
        <v>157</v>
      </c>
      <c r="Q14" s="155"/>
      <c r="R14" s="156"/>
    </row>
    <row r="15" spans="3:18" ht="21" x14ac:dyDescent="0.25">
      <c r="C15" s="393"/>
      <c r="D15" s="105">
        <v>6</v>
      </c>
      <c r="E15" s="106" t="s">
        <v>158</v>
      </c>
      <c r="F15" s="379" t="s">
        <v>159</v>
      </c>
      <c r="G15" s="108" t="s">
        <v>160</v>
      </c>
      <c r="H15" s="157" t="s">
        <v>161</v>
      </c>
      <c r="I15" s="110">
        <v>5520</v>
      </c>
      <c r="J15" s="111"/>
      <c r="K15" s="111">
        <v>4</v>
      </c>
      <c r="L15" s="112">
        <f t="shared" ref="L15:L16" si="2">(I15+J15)*K15</f>
        <v>22080</v>
      </c>
      <c r="M15" s="233" t="s">
        <v>134</v>
      </c>
      <c r="N15" s="233" t="s">
        <v>134</v>
      </c>
      <c r="O15" s="113" t="s">
        <v>134</v>
      </c>
      <c r="P15" s="114"/>
      <c r="Q15" s="115"/>
      <c r="R15" s="107"/>
    </row>
    <row r="16" spans="3:18" ht="21" x14ac:dyDescent="0.25">
      <c r="C16" s="393"/>
      <c r="D16" s="127"/>
      <c r="E16" s="117"/>
      <c r="F16" s="401"/>
      <c r="G16" s="118" t="s">
        <v>162</v>
      </c>
      <c r="H16" s="119" t="s">
        <v>163</v>
      </c>
      <c r="I16" s="158">
        <v>5520</v>
      </c>
      <c r="J16" s="159"/>
      <c r="K16" s="159">
        <v>4</v>
      </c>
      <c r="L16" s="160">
        <f t="shared" si="2"/>
        <v>22080</v>
      </c>
      <c r="M16" s="237" t="s">
        <v>134</v>
      </c>
      <c r="N16" s="237" t="s">
        <v>134</v>
      </c>
      <c r="O16" s="244" t="s">
        <v>164</v>
      </c>
      <c r="P16" s="161"/>
      <c r="Q16" s="162"/>
      <c r="R16" s="163"/>
    </row>
    <row r="17" spans="3:18" x14ac:dyDescent="0.25">
      <c r="C17" s="393"/>
      <c r="D17" s="164"/>
      <c r="E17" s="148"/>
      <c r="F17" s="395"/>
      <c r="G17" s="149" t="s">
        <v>165</v>
      </c>
      <c r="H17" s="150" t="s">
        <v>166</v>
      </c>
      <c r="I17" s="151"/>
      <c r="J17" s="152"/>
      <c r="K17" s="152"/>
      <c r="L17" s="153">
        <v>0</v>
      </c>
      <c r="M17" s="236"/>
      <c r="N17" s="236"/>
      <c r="O17" s="243"/>
      <c r="P17" s="154" t="s">
        <v>157</v>
      </c>
      <c r="Q17" s="155"/>
      <c r="R17" s="156"/>
    </row>
    <row r="18" spans="3:18" x14ac:dyDescent="0.25">
      <c r="C18" s="393"/>
      <c r="D18" s="146">
        <v>7</v>
      </c>
      <c r="E18" s="165" t="s">
        <v>167</v>
      </c>
      <c r="F18" s="224" t="s">
        <v>168</v>
      </c>
      <c r="G18" s="138" t="s">
        <v>169</v>
      </c>
      <c r="H18" s="109" t="s">
        <v>167</v>
      </c>
      <c r="I18" s="110"/>
      <c r="J18" s="111"/>
      <c r="K18" s="111">
        <v>4</v>
      </c>
      <c r="L18" s="112">
        <v>0</v>
      </c>
      <c r="M18" s="233" t="s">
        <v>134</v>
      </c>
      <c r="N18" s="233" t="s">
        <v>134</v>
      </c>
      <c r="O18" s="113"/>
      <c r="P18" s="114" t="s">
        <v>170</v>
      </c>
      <c r="Q18" s="115" t="s">
        <v>134</v>
      </c>
      <c r="R18" s="107"/>
    </row>
    <row r="19" spans="3:18" x14ac:dyDescent="0.25">
      <c r="C19" s="393"/>
      <c r="D19" s="136">
        <v>8</v>
      </c>
      <c r="E19" s="132" t="s">
        <v>171</v>
      </c>
      <c r="F19" s="379" t="s">
        <v>172</v>
      </c>
      <c r="G19" s="108" t="s">
        <v>173</v>
      </c>
      <c r="H19" s="109" t="s">
        <v>171</v>
      </c>
      <c r="I19" s="110">
        <v>3360</v>
      </c>
      <c r="J19" s="111"/>
      <c r="K19" s="111">
        <v>4</v>
      </c>
      <c r="L19" s="112">
        <f t="shared" ref="L19" si="3">(I19+J19)*K19</f>
        <v>13440</v>
      </c>
      <c r="M19" s="233" t="s">
        <v>134</v>
      </c>
      <c r="N19" s="233" t="s">
        <v>134</v>
      </c>
      <c r="O19" s="113" t="s">
        <v>134</v>
      </c>
      <c r="P19" s="114"/>
      <c r="Q19" s="115"/>
      <c r="R19" s="107"/>
    </row>
    <row r="20" spans="3:18" x14ac:dyDescent="0.25">
      <c r="C20" s="393"/>
      <c r="D20" s="131">
        <v>9</v>
      </c>
      <c r="E20" s="165" t="s">
        <v>174</v>
      </c>
      <c r="F20" s="395"/>
      <c r="G20" s="149" t="s">
        <v>175</v>
      </c>
      <c r="H20" s="230" t="s">
        <v>176</v>
      </c>
      <c r="I20" s="133"/>
      <c r="J20" s="134"/>
      <c r="K20" s="134"/>
      <c r="L20" s="135">
        <v>0</v>
      </c>
      <c r="M20" s="238"/>
      <c r="N20" s="238"/>
      <c r="O20" s="245"/>
      <c r="P20" s="166" t="s">
        <v>177</v>
      </c>
      <c r="Q20" s="167"/>
      <c r="R20" s="168"/>
    </row>
    <row r="21" spans="3:18" x14ac:dyDescent="0.25">
      <c r="C21" s="393"/>
      <c r="D21" s="136">
        <v>10</v>
      </c>
      <c r="E21" s="132" t="s">
        <v>178</v>
      </c>
      <c r="F21" s="137" t="s">
        <v>179</v>
      </c>
      <c r="G21" s="138" t="s">
        <v>180</v>
      </c>
      <c r="H21" s="139" t="s">
        <v>181</v>
      </c>
      <c r="I21" s="140"/>
      <c r="J21" s="141"/>
      <c r="K21" s="141"/>
      <c r="L21" s="142">
        <v>0</v>
      </c>
      <c r="M21" s="235"/>
      <c r="N21" s="235"/>
      <c r="O21" s="143"/>
      <c r="P21" s="144" t="s">
        <v>182</v>
      </c>
      <c r="Q21" s="145"/>
      <c r="R21" s="137"/>
    </row>
    <row r="22" spans="3:18" x14ac:dyDescent="0.25">
      <c r="C22" s="393"/>
      <c r="D22" s="146">
        <v>11</v>
      </c>
      <c r="E22" s="165" t="s">
        <v>183</v>
      </c>
      <c r="F22" s="379" t="s">
        <v>184</v>
      </c>
      <c r="G22" s="108" t="s">
        <v>185</v>
      </c>
      <c r="H22" s="109" t="s">
        <v>186</v>
      </c>
      <c r="I22" s="169"/>
      <c r="J22" s="170"/>
      <c r="K22" s="170"/>
      <c r="L22" s="171">
        <v>0</v>
      </c>
      <c r="M22" s="239"/>
      <c r="N22" s="239"/>
      <c r="O22" s="242"/>
      <c r="P22" s="223" t="s">
        <v>182</v>
      </c>
      <c r="Q22" s="172"/>
      <c r="R22" s="224"/>
    </row>
    <row r="23" spans="3:18" x14ac:dyDescent="0.25">
      <c r="C23" s="393"/>
      <c r="D23" s="147"/>
      <c r="E23" s="148"/>
      <c r="F23" s="401"/>
      <c r="G23" s="118" t="s">
        <v>187</v>
      </c>
      <c r="H23" s="229" t="s">
        <v>188</v>
      </c>
      <c r="I23" s="158"/>
      <c r="J23" s="159"/>
      <c r="K23" s="159"/>
      <c r="L23" s="160">
        <v>0</v>
      </c>
      <c r="M23" s="237"/>
      <c r="N23" s="237"/>
      <c r="O23" s="244"/>
      <c r="P23" s="161" t="s">
        <v>157</v>
      </c>
      <c r="Q23" s="162"/>
      <c r="R23" s="163"/>
    </row>
    <row r="24" spans="3:18" x14ac:dyDescent="0.25">
      <c r="C24" s="394"/>
      <c r="D24" s="131">
        <v>12</v>
      </c>
      <c r="E24" s="132" t="s">
        <v>189</v>
      </c>
      <c r="F24" s="395"/>
      <c r="G24" s="149" t="s">
        <v>190</v>
      </c>
      <c r="H24" s="150" t="s">
        <v>189</v>
      </c>
      <c r="I24" s="173">
        <v>9920</v>
      </c>
      <c r="J24" s="174">
        <v>52600</v>
      </c>
      <c r="K24" s="174">
        <v>1</v>
      </c>
      <c r="L24" s="175">
        <f t="shared" ref="L24:L32" si="4">(I24+J24)*K24</f>
        <v>62520</v>
      </c>
      <c r="M24" s="238" t="s">
        <v>134</v>
      </c>
      <c r="N24" s="238" t="s">
        <v>134</v>
      </c>
      <c r="O24" s="245"/>
      <c r="P24" s="166" t="s">
        <v>182</v>
      </c>
      <c r="Q24" s="167" t="s">
        <v>134</v>
      </c>
      <c r="R24" s="168"/>
    </row>
    <row r="25" spans="3:18" x14ac:dyDescent="0.25">
      <c r="C25" s="392" t="s">
        <v>191</v>
      </c>
      <c r="D25" s="131">
        <v>13</v>
      </c>
      <c r="E25" s="132" t="s">
        <v>192</v>
      </c>
      <c r="F25" s="137" t="s">
        <v>193</v>
      </c>
      <c r="G25" s="138" t="s">
        <v>194</v>
      </c>
      <c r="H25" s="139" t="s">
        <v>195</v>
      </c>
      <c r="I25" s="140">
        <v>53160</v>
      </c>
      <c r="J25" s="141">
        <v>52600</v>
      </c>
      <c r="K25" s="141">
        <v>1</v>
      </c>
      <c r="L25" s="142">
        <f t="shared" si="4"/>
        <v>105760</v>
      </c>
      <c r="M25" s="235" t="s">
        <v>134</v>
      </c>
      <c r="N25" s="235" t="s">
        <v>134</v>
      </c>
      <c r="O25" s="143" t="s">
        <v>134</v>
      </c>
      <c r="P25" s="144"/>
      <c r="Q25" s="145"/>
      <c r="R25" s="137"/>
    </row>
    <row r="26" spans="3:18" x14ac:dyDescent="0.25">
      <c r="C26" s="393"/>
      <c r="D26" s="136">
        <v>14</v>
      </c>
      <c r="E26" s="132" t="s">
        <v>196</v>
      </c>
      <c r="F26" s="137" t="s">
        <v>197</v>
      </c>
      <c r="G26" s="138" t="s">
        <v>198</v>
      </c>
      <c r="H26" s="139" t="s">
        <v>199</v>
      </c>
      <c r="I26" s="140">
        <v>1300</v>
      </c>
      <c r="J26" s="141"/>
      <c r="K26" s="141">
        <v>4</v>
      </c>
      <c r="L26" s="142">
        <f t="shared" si="4"/>
        <v>5200</v>
      </c>
      <c r="M26" s="235" t="s">
        <v>134</v>
      </c>
      <c r="N26" s="235" t="s">
        <v>134</v>
      </c>
      <c r="O26" s="143" t="s">
        <v>134</v>
      </c>
      <c r="P26" s="144"/>
      <c r="Q26" s="145"/>
      <c r="R26" s="137"/>
    </row>
    <row r="27" spans="3:18" x14ac:dyDescent="0.25">
      <c r="C27" s="393"/>
      <c r="D27" s="105">
        <v>15</v>
      </c>
      <c r="E27" s="106" t="s">
        <v>200</v>
      </c>
      <c r="F27" s="107" t="s">
        <v>201</v>
      </c>
      <c r="G27" s="108" t="s">
        <v>202</v>
      </c>
      <c r="H27" s="109" t="s">
        <v>203</v>
      </c>
      <c r="I27" s="110">
        <v>1240</v>
      </c>
      <c r="J27" s="111"/>
      <c r="K27" s="111">
        <v>4</v>
      </c>
      <c r="L27" s="112">
        <f t="shared" si="4"/>
        <v>4960</v>
      </c>
      <c r="M27" s="233" t="s">
        <v>134</v>
      </c>
      <c r="N27" s="233" t="s">
        <v>134</v>
      </c>
      <c r="O27" s="113" t="s">
        <v>134</v>
      </c>
      <c r="P27" s="114"/>
      <c r="Q27" s="115"/>
      <c r="R27" s="107"/>
    </row>
    <row r="28" spans="3:18" ht="21" x14ac:dyDescent="0.25">
      <c r="C28" s="393"/>
      <c r="D28" s="164"/>
      <c r="E28" s="148"/>
      <c r="F28" s="228" t="s">
        <v>204</v>
      </c>
      <c r="G28" s="149" t="s">
        <v>205</v>
      </c>
      <c r="H28" s="176" t="s">
        <v>206</v>
      </c>
      <c r="I28" s="128">
        <v>1240</v>
      </c>
      <c r="J28" s="129"/>
      <c r="K28" s="129">
        <v>4</v>
      </c>
      <c r="L28" s="130">
        <f t="shared" si="4"/>
        <v>4960</v>
      </c>
      <c r="M28" s="240" t="s">
        <v>134</v>
      </c>
      <c r="N28" s="240" t="s">
        <v>134</v>
      </c>
      <c r="O28" s="246" t="s">
        <v>134</v>
      </c>
      <c r="P28" s="231"/>
      <c r="Q28" s="177"/>
      <c r="R28" s="228"/>
    </row>
    <row r="29" spans="3:18" x14ac:dyDescent="0.25">
      <c r="C29" s="393"/>
      <c r="D29" s="146">
        <v>16</v>
      </c>
      <c r="E29" s="106" t="s">
        <v>207</v>
      </c>
      <c r="F29" s="107" t="s">
        <v>208</v>
      </c>
      <c r="G29" s="108" t="s">
        <v>209</v>
      </c>
      <c r="H29" s="109" t="s">
        <v>210</v>
      </c>
      <c r="I29" s="110">
        <v>2060</v>
      </c>
      <c r="J29" s="111"/>
      <c r="K29" s="111">
        <v>4</v>
      </c>
      <c r="L29" s="112">
        <f t="shared" si="4"/>
        <v>8240</v>
      </c>
      <c r="M29" s="233" t="s">
        <v>134</v>
      </c>
      <c r="N29" s="233" t="s">
        <v>134</v>
      </c>
      <c r="O29" s="113" t="s">
        <v>134</v>
      </c>
      <c r="P29" s="114"/>
      <c r="Q29" s="115"/>
      <c r="R29" s="107"/>
    </row>
    <row r="30" spans="3:18" x14ac:dyDescent="0.25">
      <c r="C30" s="393"/>
      <c r="D30" s="127"/>
      <c r="E30" s="117"/>
      <c r="F30" s="228" t="s">
        <v>211</v>
      </c>
      <c r="G30" s="118" t="s">
        <v>212</v>
      </c>
      <c r="H30" s="229" t="s">
        <v>213</v>
      </c>
      <c r="I30" s="178">
        <v>55080</v>
      </c>
      <c r="J30" s="179">
        <v>52600</v>
      </c>
      <c r="K30" s="179">
        <v>1</v>
      </c>
      <c r="L30" s="180">
        <f t="shared" si="4"/>
        <v>107680</v>
      </c>
      <c r="M30" s="234" t="s">
        <v>134</v>
      </c>
      <c r="N30" s="234" t="s">
        <v>134</v>
      </c>
      <c r="O30" s="123" t="s">
        <v>134</v>
      </c>
      <c r="P30" s="124"/>
      <c r="Q30" s="125"/>
      <c r="R30" s="181"/>
    </row>
    <row r="31" spans="3:18" x14ac:dyDescent="0.25">
      <c r="C31" s="393"/>
      <c r="D31" s="127"/>
      <c r="E31" s="117"/>
      <c r="F31" s="182"/>
      <c r="G31" s="118" t="s">
        <v>214</v>
      </c>
      <c r="H31" s="229" t="s">
        <v>215</v>
      </c>
      <c r="I31" s="178"/>
      <c r="J31" s="179"/>
      <c r="K31" s="179"/>
      <c r="L31" s="180">
        <v>0</v>
      </c>
      <c r="M31" s="234"/>
      <c r="N31" s="234"/>
      <c r="O31" s="123"/>
      <c r="P31" s="124" t="s">
        <v>157</v>
      </c>
      <c r="Q31" s="125"/>
      <c r="R31" s="181"/>
    </row>
    <row r="32" spans="3:18" x14ac:dyDescent="0.25">
      <c r="C32" s="393"/>
      <c r="D32" s="116"/>
      <c r="E32" s="117"/>
      <c r="F32" s="228" t="s">
        <v>216</v>
      </c>
      <c r="G32" s="118" t="s">
        <v>217</v>
      </c>
      <c r="H32" s="229" t="s">
        <v>218</v>
      </c>
      <c r="I32" s="178">
        <v>2140</v>
      </c>
      <c r="J32" s="179"/>
      <c r="K32" s="179">
        <v>4</v>
      </c>
      <c r="L32" s="180">
        <f t="shared" si="4"/>
        <v>8560</v>
      </c>
      <c r="M32" s="234" t="s">
        <v>134</v>
      </c>
      <c r="N32" s="234" t="s">
        <v>134</v>
      </c>
      <c r="O32" s="123" t="s">
        <v>134</v>
      </c>
      <c r="P32" s="124"/>
      <c r="Q32" s="125"/>
      <c r="R32" s="181"/>
    </row>
    <row r="33" spans="3:18" x14ac:dyDescent="0.25">
      <c r="C33" s="393"/>
      <c r="D33" s="127"/>
      <c r="E33" s="117"/>
      <c r="F33" s="183"/>
      <c r="G33" s="118" t="s">
        <v>219</v>
      </c>
      <c r="H33" s="229" t="s">
        <v>220</v>
      </c>
      <c r="I33" s="178"/>
      <c r="J33" s="179"/>
      <c r="K33" s="179"/>
      <c r="L33" s="180">
        <v>0</v>
      </c>
      <c r="M33" s="234"/>
      <c r="N33" s="234"/>
      <c r="O33" s="123"/>
      <c r="P33" s="124" t="s">
        <v>157</v>
      </c>
      <c r="Q33" s="125"/>
      <c r="R33" s="181"/>
    </row>
    <row r="34" spans="3:18" x14ac:dyDescent="0.25">
      <c r="C34" s="393"/>
      <c r="D34" s="116"/>
      <c r="E34" s="117"/>
      <c r="F34" s="183"/>
      <c r="G34" s="118" t="s">
        <v>221</v>
      </c>
      <c r="H34" s="229" t="s">
        <v>222</v>
      </c>
      <c r="I34" s="178"/>
      <c r="J34" s="179"/>
      <c r="K34" s="179"/>
      <c r="L34" s="180">
        <v>0</v>
      </c>
      <c r="M34" s="234"/>
      <c r="N34" s="234"/>
      <c r="O34" s="123"/>
      <c r="P34" s="124" t="s">
        <v>157</v>
      </c>
      <c r="Q34" s="125"/>
      <c r="R34" s="181"/>
    </row>
    <row r="35" spans="3:18" x14ac:dyDescent="0.25">
      <c r="C35" s="393"/>
      <c r="D35" s="127"/>
      <c r="E35" s="117"/>
      <c r="F35" s="183"/>
      <c r="G35" s="118" t="s">
        <v>223</v>
      </c>
      <c r="H35" s="229" t="s">
        <v>224</v>
      </c>
      <c r="I35" s="178"/>
      <c r="J35" s="179"/>
      <c r="K35" s="179"/>
      <c r="L35" s="180">
        <v>0</v>
      </c>
      <c r="M35" s="234"/>
      <c r="N35" s="234"/>
      <c r="O35" s="123"/>
      <c r="P35" s="124" t="s">
        <v>134</v>
      </c>
      <c r="Q35" s="125"/>
      <c r="R35" s="181"/>
    </row>
    <row r="36" spans="3:18" x14ac:dyDescent="0.25">
      <c r="C36" s="393"/>
      <c r="D36" s="116"/>
      <c r="E36" s="117"/>
      <c r="F36" s="182"/>
      <c r="G36" s="149" t="s">
        <v>225</v>
      </c>
      <c r="H36" s="150" t="s">
        <v>226</v>
      </c>
      <c r="I36" s="178"/>
      <c r="J36" s="179"/>
      <c r="K36" s="179"/>
      <c r="L36" s="180">
        <v>0</v>
      </c>
      <c r="M36" s="234"/>
      <c r="N36" s="234"/>
      <c r="O36" s="123"/>
      <c r="P36" s="124" t="s">
        <v>157</v>
      </c>
      <c r="Q36" s="125"/>
      <c r="R36" s="181"/>
    </row>
    <row r="37" spans="3:18" x14ac:dyDescent="0.25">
      <c r="C37" s="393"/>
      <c r="D37" s="136">
        <v>17</v>
      </c>
      <c r="E37" s="132" t="s">
        <v>227</v>
      </c>
      <c r="F37" s="137" t="s">
        <v>228</v>
      </c>
      <c r="G37" s="138" t="s">
        <v>229</v>
      </c>
      <c r="H37" s="139" t="s">
        <v>230</v>
      </c>
      <c r="I37" s="140">
        <v>2520</v>
      </c>
      <c r="J37" s="141"/>
      <c r="K37" s="141">
        <v>4</v>
      </c>
      <c r="L37" s="142">
        <f t="shared" ref="L37:L40" si="5">(I37+J37)*K37</f>
        <v>10080</v>
      </c>
      <c r="M37" s="235" t="s">
        <v>134</v>
      </c>
      <c r="N37" s="235" t="s">
        <v>134</v>
      </c>
      <c r="O37" s="143" t="s">
        <v>134</v>
      </c>
      <c r="P37" s="144"/>
      <c r="Q37" s="145"/>
      <c r="R37" s="137"/>
    </row>
    <row r="38" spans="3:18" x14ac:dyDescent="0.25">
      <c r="C38" s="393"/>
      <c r="D38" s="105">
        <v>18</v>
      </c>
      <c r="E38" s="132" t="s">
        <v>231</v>
      </c>
      <c r="F38" s="379" t="s">
        <v>232</v>
      </c>
      <c r="G38" s="226" t="s">
        <v>233</v>
      </c>
      <c r="H38" s="396" t="s">
        <v>234</v>
      </c>
      <c r="I38" s="169">
        <v>1980</v>
      </c>
      <c r="J38" s="170"/>
      <c r="K38" s="170">
        <v>4</v>
      </c>
      <c r="L38" s="184">
        <f t="shared" si="5"/>
        <v>7920</v>
      </c>
      <c r="M38" s="409" t="s">
        <v>134</v>
      </c>
      <c r="N38" s="409" t="s">
        <v>134</v>
      </c>
      <c r="O38" s="410" t="s">
        <v>134</v>
      </c>
      <c r="P38" s="397"/>
      <c r="Q38" s="389"/>
      <c r="R38" s="379"/>
    </row>
    <row r="39" spans="3:18" x14ac:dyDescent="0.25">
      <c r="C39" s="393"/>
      <c r="D39" s="136">
        <v>19</v>
      </c>
      <c r="E39" s="132" t="s">
        <v>235</v>
      </c>
      <c r="F39" s="395"/>
      <c r="G39" s="227"/>
      <c r="H39" s="386"/>
      <c r="I39" s="133"/>
      <c r="J39" s="134"/>
      <c r="K39" s="134"/>
      <c r="L39" s="135">
        <v>0</v>
      </c>
      <c r="M39" s="408"/>
      <c r="N39" s="408"/>
      <c r="O39" s="411"/>
      <c r="P39" s="398"/>
      <c r="Q39" s="390"/>
      <c r="R39" s="380"/>
    </row>
    <row r="40" spans="3:18" x14ac:dyDescent="0.25">
      <c r="C40" s="393"/>
      <c r="D40" s="136">
        <v>20</v>
      </c>
      <c r="E40" s="132" t="s">
        <v>236</v>
      </c>
      <c r="F40" s="379" t="s">
        <v>237</v>
      </c>
      <c r="G40" s="226" t="s">
        <v>238</v>
      </c>
      <c r="H40" s="385" t="s">
        <v>239</v>
      </c>
      <c r="I40" s="185">
        <v>440</v>
      </c>
      <c r="J40" s="186"/>
      <c r="K40" s="186">
        <v>4</v>
      </c>
      <c r="L40" s="184">
        <f t="shared" si="5"/>
        <v>1760</v>
      </c>
      <c r="M40" s="409" t="s">
        <v>134</v>
      </c>
      <c r="N40" s="409" t="s">
        <v>134</v>
      </c>
      <c r="O40" s="410" t="s">
        <v>134</v>
      </c>
      <c r="P40" s="397"/>
      <c r="Q40" s="389"/>
      <c r="R40" s="379"/>
    </row>
    <row r="41" spans="3:18" x14ac:dyDescent="0.25">
      <c r="C41" s="393"/>
      <c r="D41" s="131">
        <v>21</v>
      </c>
      <c r="E41" s="132" t="s">
        <v>239</v>
      </c>
      <c r="F41" s="395"/>
      <c r="G41" s="227"/>
      <c r="H41" s="386"/>
      <c r="I41" s="133"/>
      <c r="J41" s="134"/>
      <c r="K41" s="134"/>
      <c r="L41" s="135">
        <v>0</v>
      </c>
      <c r="M41" s="408"/>
      <c r="N41" s="408"/>
      <c r="O41" s="411"/>
      <c r="P41" s="398"/>
      <c r="Q41" s="390"/>
      <c r="R41" s="380"/>
    </row>
    <row r="42" spans="3:18" ht="42" x14ac:dyDescent="0.25">
      <c r="C42" s="393"/>
      <c r="D42" s="131">
        <v>22</v>
      </c>
      <c r="E42" s="132" t="s">
        <v>240</v>
      </c>
      <c r="F42" s="137" t="s">
        <v>241</v>
      </c>
      <c r="G42" s="138" t="s">
        <v>242</v>
      </c>
      <c r="H42" s="187" t="s">
        <v>243</v>
      </c>
      <c r="I42" s="188">
        <v>420</v>
      </c>
      <c r="J42" s="189"/>
      <c r="K42" s="189">
        <v>4</v>
      </c>
      <c r="L42" s="190">
        <f t="shared" ref="L42" si="6">(I42+J42)*K42</f>
        <v>1680</v>
      </c>
      <c r="M42" s="235" t="s">
        <v>134</v>
      </c>
      <c r="N42" s="235" t="s">
        <v>134</v>
      </c>
      <c r="O42" s="143" t="s">
        <v>134</v>
      </c>
      <c r="P42" s="144"/>
      <c r="Q42" s="145"/>
      <c r="R42" s="137"/>
    </row>
    <row r="43" spans="3:18" ht="42" x14ac:dyDescent="0.25">
      <c r="C43" s="393"/>
      <c r="D43" s="105">
        <v>23</v>
      </c>
      <c r="E43" s="165" t="s">
        <v>244</v>
      </c>
      <c r="F43" s="191" t="s">
        <v>245</v>
      </c>
      <c r="G43" s="108" t="s">
        <v>246</v>
      </c>
      <c r="H43" s="157" t="s">
        <v>247</v>
      </c>
      <c r="I43" s="188">
        <v>420</v>
      </c>
      <c r="J43" s="189"/>
      <c r="K43" s="189">
        <v>4</v>
      </c>
      <c r="L43" s="190">
        <f t="shared" ref="L43" si="7">(I43+J43)*K43</f>
        <v>1680</v>
      </c>
      <c r="M43" s="233" t="s">
        <v>134</v>
      </c>
      <c r="N43" s="233" t="s">
        <v>134</v>
      </c>
      <c r="O43" s="113" t="s">
        <v>134</v>
      </c>
      <c r="P43" s="114"/>
      <c r="Q43" s="115"/>
      <c r="R43" s="107"/>
    </row>
    <row r="44" spans="3:18" x14ac:dyDescent="0.25">
      <c r="C44" s="393"/>
      <c r="D44" s="147"/>
      <c r="E44" s="148"/>
      <c r="F44" s="156" t="s">
        <v>248</v>
      </c>
      <c r="G44" s="149" t="s">
        <v>249</v>
      </c>
      <c r="H44" s="150" t="s">
        <v>250</v>
      </c>
      <c r="I44" s="151">
        <v>46710</v>
      </c>
      <c r="J44" s="152">
        <v>52600</v>
      </c>
      <c r="K44" s="152">
        <v>1</v>
      </c>
      <c r="L44" s="153">
        <f t="shared" ref="L44:L51" si="8">(I44+J44)*K44</f>
        <v>99310</v>
      </c>
      <c r="M44" s="236" t="s">
        <v>134</v>
      </c>
      <c r="N44" s="236" t="s">
        <v>134</v>
      </c>
      <c r="O44" s="243" t="s">
        <v>134</v>
      </c>
      <c r="P44" s="154"/>
      <c r="Q44" s="155"/>
      <c r="R44" s="156"/>
    </row>
    <row r="45" spans="3:18" ht="21" x14ac:dyDescent="0.25">
      <c r="C45" s="393"/>
      <c r="D45" s="146">
        <v>24</v>
      </c>
      <c r="E45" s="165" t="s">
        <v>251</v>
      </c>
      <c r="F45" s="107" t="s">
        <v>252</v>
      </c>
      <c r="G45" s="108" t="s">
        <v>253</v>
      </c>
      <c r="H45" s="157" t="s">
        <v>254</v>
      </c>
      <c r="I45" s="192">
        <v>46710</v>
      </c>
      <c r="J45" s="193">
        <v>52600</v>
      </c>
      <c r="K45" s="193">
        <v>1</v>
      </c>
      <c r="L45" s="194">
        <f t="shared" si="8"/>
        <v>99310</v>
      </c>
      <c r="M45" s="233" t="s">
        <v>134</v>
      </c>
      <c r="N45" s="233" t="s">
        <v>134</v>
      </c>
      <c r="O45" s="113" t="s">
        <v>134</v>
      </c>
      <c r="P45" s="114"/>
      <c r="Q45" s="115"/>
      <c r="R45" s="107"/>
    </row>
    <row r="46" spans="3:18" x14ac:dyDescent="0.25">
      <c r="C46" s="393"/>
      <c r="D46" s="127"/>
      <c r="E46" s="117"/>
      <c r="F46" s="181" t="s">
        <v>255</v>
      </c>
      <c r="G46" s="118" t="s">
        <v>256</v>
      </c>
      <c r="H46" s="229" t="s">
        <v>257</v>
      </c>
      <c r="I46" s="178">
        <v>1640</v>
      </c>
      <c r="J46" s="179"/>
      <c r="K46" s="179">
        <v>4</v>
      </c>
      <c r="L46" s="180">
        <f t="shared" si="8"/>
        <v>6560</v>
      </c>
      <c r="M46" s="234" t="s">
        <v>134</v>
      </c>
      <c r="N46" s="234" t="s">
        <v>134</v>
      </c>
      <c r="O46" s="123" t="s">
        <v>134</v>
      </c>
      <c r="P46" s="124"/>
      <c r="Q46" s="125"/>
      <c r="R46" s="181"/>
    </row>
    <row r="47" spans="3:18" x14ac:dyDescent="0.25">
      <c r="C47" s="393"/>
      <c r="D47" s="116"/>
      <c r="E47" s="117"/>
      <c r="F47" s="181" t="s">
        <v>258</v>
      </c>
      <c r="G47" s="118" t="s">
        <v>259</v>
      </c>
      <c r="H47" s="229" t="s">
        <v>260</v>
      </c>
      <c r="I47" s="178">
        <v>2140</v>
      </c>
      <c r="J47" s="179"/>
      <c r="K47" s="179">
        <v>4</v>
      </c>
      <c r="L47" s="180">
        <f t="shared" si="8"/>
        <v>8560</v>
      </c>
      <c r="M47" s="234" t="s">
        <v>134</v>
      </c>
      <c r="N47" s="234" t="s">
        <v>134</v>
      </c>
      <c r="O47" s="123" t="s">
        <v>134</v>
      </c>
      <c r="P47" s="124"/>
      <c r="Q47" s="125"/>
      <c r="R47" s="181"/>
    </row>
    <row r="48" spans="3:18" x14ac:dyDescent="0.25">
      <c r="C48" s="393"/>
      <c r="D48" s="116"/>
      <c r="E48" s="117"/>
      <c r="F48" s="181" t="s">
        <v>261</v>
      </c>
      <c r="G48" s="118" t="s">
        <v>262</v>
      </c>
      <c r="H48" s="229" t="s">
        <v>263</v>
      </c>
      <c r="I48" s="178">
        <v>2120</v>
      </c>
      <c r="J48" s="179"/>
      <c r="K48" s="179">
        <v>4</v>
      </c>
      <c r="L48" s="180">
        <f t="shared" si="8"/>
        <v>8480</v>
      </c>
      <c r="M48" s="234" t="s">
        <v>134</v>
      </c>
      <c r="N48" s="234" t="s">
        <v>134</v>
      </c>
      <c r="O48" s="123" t="s">
        <v>134</v>
      </c>
      <c r="P48" s="124"/>
      <c r="Q48" s="125"/>
      <c r="R48" s="181"/>
    </row>
    <row r="49" spans="3:18" x14ac:dyDescent="0.25">
      <c r="C49" s="393"/>
      <c r="D49" s="147"/>
      <c r="E49" s="148"/>
      <c r="F49" s="168" t="s">
        <v>264</v>
      </c>
      <c r="G49" s="149" t="s">
        <v>265</v>
      </c>
      <c r="H49" s="150" t="s">
        <v>266</v>
      </c>
      <c r="I49" s="173">
        <v>2240</v>
      </c>
      <c r="J49" s="174"/>
      <c r="K49" s="174">
        <v>4</v>
      </c>
      <c r="L49" s="175">
        <f t="shared" si="8"/>
        <v>8960</v>
      </c>
      <c r="M49" s="238" t="s">
        <v>134</v>
      </c>
      <c r="N49" s="238" t="s">
        <v>134</v>
      </c>
      <c r="O49" s="245" t="s">
        <v>134</v>
      </c>
      <c r="P49" s="166"/>
      <c r="Q49" s="167"/>
      <c r="R49" s="168"/>
    </row>
    <row r="50" spans="3:18" x14ac:dyDescent="0.25">
      <c r="C50" s="393"/>
      <c r="D50" s="136">
        <v>25</v>
      </c>
      <c r="E50" s="132" t="s">
        <v>267</v>
      </c>
      <c r="F50" s="137" t="s">
        <v>268</v>
      </c>
      <c r="G50" s="138" t="s">
        <v>269</v>
      </c>
      <c r="H50" s="139" t="s">
        <v>270</v>
      </c>
      <c r="I50" s="140">
        <v>1460</v>
      </c>
      <c r="J50" s="141"/>
      <c r="K50" s="141">
        <v>4</v>
      </c>
      <c r="L50" s="142">
        <f t="shared" si="8"/>
        <v>5840</v>
      </c>
      <c r="M50" s="235" t="s">
        <v>134</v>
      </c>
      <c r="N50" s="235" t="s">
        <v>134</v>
      </c>
      <c r="O50" s="143" t="s">
        <v>134</v>
      </c>
      <c r="P50" s="144"/>
      <c r="Q50" s="145"/>
      <c r="R50" s="137"/>
    </row>
    <row r="51" spans="3:18" x14ac:dyDescent="0.25">
      <c r="C51" s="393"/>
      <c r="D51" s="105">
        <v>26</v>
      </c>
      <c r="E51" s="106" t="s">
        <v>271</v>
      </c>
      <c r="F51" s="224" t="s">
        <v>272</v>
      </c>
      <c r="G51" s="108" t="s">
        <v>273</v>
      </c>
      <c r="H51" s="109" t="s">
        <v>274</v>
      </c>
      <c r="I51" s="110">
        <v>1600</v>
      </c>
      <c r="J51" s="111"/>
      <c r="K51" s="111">
        <v>4</v>
      </c>
      <c r="L51" s="112">
        <f t="shared" si="8"/>
        <v>6400</v>
      </c>
      <c r="M51" s="233" t="s">
        <v>134</v>
      </c>
      <c r="N51" s="233" t="s">
        <v>134</v>
      </c>
      <c r="O51" s="113" t="s">
        <v>134</v>
      </c>
      <c r="P51" s="114"/>
      <c r="Q51" s="115"/>
      <c r="R51" s="107"/>
    </row>
    <row r="52" spans="3:18" x14ac:dyDescent="0.25">
      <c r="C52" s="393"/>
      <c r="D52" s="116"/>
      <c r="E52" s="117"/>
      <c r="F52" s="195"/>
      <c r="G52" s="118" t="s">
        <v>275</v>
      </c>
      <c r="H52" s="229" t="s">
        <v>276</v>
      </c>
      <c r="I52" s="178"/>
      <c r="J52" s="179"/>
      <c r="K52" s="179"/>
      <c r="L52" s="180">
        <v>0</v>
      </c>
      <c r="M52" s="234"/>
      <c r="N52" s="234"/>
      <c r="O52" s="123"/>
      <c r="P52" s="124" t="s">
        <v>157</v>
      </c>
      <c r="Q52" s="125"/>
      <c r="R52" s="181"/>
    </row>
    <row r="53" spans="3:18" x14ac:dyDescent="0.25">
      <c r="C53" s="393"/>
      <c r="D53" s="116"/>
      <c r="E53" s="117"/>
      <c r="F53" s="228" t="s">
        <v>277</v>
      </c>
      <c r="G53" s="118" t="s">
        <v>278</v>
      </c>
      <c r="H53" s="229" t="s">
        <v>279</v>
      </c>
      <c r="I53" s="178">
        <v>1540</v>
      </c>
      <c r="J53" s="179"/>
      <c r="K53" s="179">
        <v>4</v>
      </c>
      <c r="L53" s="180">
        <f t="shared" ref="L53" si="9">(I53+J53)*K53</f>
        <v>6160</v>
      </c>
      <c r="M53" s="234" t="s">
        <v>134</v>
      </c>
      <c r="N53" s="234" t="s">
        <v>134</v>
      </c>
      <c r="O53" s="123" t="s">
        <v>134</v>
      </c>
      <c r="P53" s="124"/>
      <c r="Q53" s="125"/>
      <c r="R53" s="181"/>
    </row>
    <row r="54" spans="3:18" x14ac:dyDescent="0.25">
      <c r="C54" s="393"/>
      <c r="D54" s="116"/>
      <c r="E54" s="117"/>
      <c r="F54" s="195"/>
      <c r="G54" s="118" t="s">
        <v>280</v>
      </c>
      <c r="H54" s="229" t="s">
        <v>281</v>
      </c>
      <c r="I54" s="178"/>
      <c r="J54" s="179"/>
      <c r="K54" s="179"/>
      <c r="L54" s="180">
        <v>0</v>
      </c>
      <c r="M54" s="234"/>
      <c r="N54" s="234"/>
      <c r="O54" s="123"/>
      <c r="P54" s="124" t="s">
        <v>157</v>
      </c>
      <c r="Q54" s="125"/>
      <c r="R54" s="181"/>
    </row>
    <row r="55" spans="3:18" x14ac:dyDescent="0.25">
      <c r="C55" s="393"/>
      <c r="D55" s="116"/>
      <c r="E55" s="117"/>
      <c r="F55" s="156" t="s">
        <v>282</v>
      </c>
      <c r="G55" s="149" t="s">
        <v>283</v>
      </c>
      <c r="H55" s="150" t="s">
        <v>284</v>
      </c>
      <c r="I55" s="151">
        <v>42000</v>
      </c>
      <c r="J55" s="152">
        <v>52600</v>
      </c>
      <c r="K55" s="152">
        <v>1</v>
      </c>
      <c r="L55" s="153">
        <f t="shared" ref="L55:L60" si="10">(I55+J55)*K55</f>
        <v>94600</v>
      </c>
      <c r="M55" s="236" t="s">
        <v>134</v>
      </c>
      <c r="N55" s="236" t="s">
        <v>134</v>
      </c>
      <c r="O55" s="243" t="s">
        <v>134</v>
      </c>
      <c r="P55" s="154"/>
      <c r="Q55" s="155"/>
      <c r="R55" s="156"/>
    </row>
    <row r="56" spans="3:18" x14ac:dyDescent="0.25">
      <c r="C56" s="393"/>
      <c r="D56" s="164"/>
      <c r="E56" s="148"/>
      <c r="F56" s="381" t="s">
        <v>285</v>
      </c>
      <c r="G56" s="383" t="s">
        <v>286</v>
      </c>
      <c r="H56" s="385" t="s">
        <v>287</v>
      </c>
      <c r="I56" s="185">
        <v>1100</v>
      </c>
      <c r="J56" s="186"/>
      <c r="K56" s="186">
        <v>4</v>
      </c>
      <c r="L56" s="184">
        <f t="shared" si="10"/>
        <v>4400</v>
      </c>
      <c r="M56" s="233" t="s">
        <v>134</v>
      </c>
      <c r="N56" s="233" t="s">
        <v>134</v>
      </c>
      <c r="O56" s="113" t="s">
        <v>134</v>
      </c>
      <c r="P56" s="223"/>
      <c r="Q56" s="233" t="s">
        <v>134</v>
      </c>
      <c r="R56" s="181"/>
    </row>
    <row r="57" spans="3:18" x14ac:dyDescent="0.25">
      <c r="C57" s="393"/>
      <c r="D57" s="136">
        <v>27</v>
      </c>
      <c r="E57" s="132" t="s">
        <v>288</v>
      </c>
      <c r="F57" s="382"/>
      <c r="G57" s="384"/>
      <c r="H57" s="386"/>
      <c r="I57" s="133">
        <v>2340</v>
      </c>
      <c r="J57" s="134"/>
      <c r="K57" s="134">
        <v>4</v>
      </c>
      <c r="L57" s="135">
        <f t="shared" si="10"/>
        <v>9360</v>
      </c>
      <c r="M57" s="234" t="s">
        <v>134</v>
      </c>
      <c r="N57" s="234" t="s">
        <v>134</v>
      </c>
      <c r="O57" s="123" t="s">
        <v>134</v>
      </c>
      <c r="P57" s="166"/>
      <c r="Q57" s="234" t="s">
        <v>134</v>
      </c>
      <c r="R57" s="156"/>
    </row>
    <row r="58" spans="3:18" x14ac:dyDescent="0.25">
      <c r="C58" s="393"/>
      <c r="D58" s="131">
        <v>28</v>
      </c>
      <c r="E58" s="132" t="s">
        <v>289</v>
      </c>
      <c r="F58" s="137" t="s">
        <v>290</v>
      </c>
      <c r="G58" s="138" t="s">
        <v>291</v>
      </c>
      <c r="H58" s="139" t="s">
        <v>292</v>
      </c>
      <c r="I58" s="140">
        <v>500</v>
      </c>
      <c r="J58" s="141"/>
      <c r="K58" s="141">
        <v>4</v>
      </c>
      <c r="L58" s="142">
        <f t="shared" si="10"/>
        <v>2000</v>
      </c>
      <c r="M58" s="235" t="s">
        <v>134</v>
      </c>
      <c r="N58" s="235" t="s">
        <v>134</v>
      </c>
      <c r="O58" s="143" t="s">
        <v>134</v>
      </c>
      <c r="P58" s="144"/>
      <c r="Q58" s="145"/>
      <c r="R58" s="137"/>
    </row>
    <row r="59" spans="3:18" x14ac:dyDescent="0.25">
      <c r="C59" s="393"/>
      <c r="D59" s="131">
        <v>29</v>
      </c>
      <c r="E59" s="132" t="s">
        <v>293</v>
      </c>
      <c r="F59" s="196" t="s">
        <v>294</v>
      </c>
      <c r="G59" s="138" t="s">
        <v>295</v>
      </c>
      <c r="H59" s="139" t="s">
        <v>296</v>
      </c>
      <c r="I59" s="140">
        <v>46710</v>
      </c>
      <c r="J59" s="141">
        <v>52600</v>
      </c>
      <c r="K59" s="141">
        <v>1</v>
      </c>
      <c r="L59" s="142">
        <f t="shared" si="10"/>
        <v>99310</v>
      </c>
      <c r="M59" s="235" t="s">
        <v>134</v>
      </c>
      <c r="N59" s="235" t="s">
        <v>134</v>
      </c>
      <c r="O59" s="143" t="s">
        <v>134</v>
      </c>
      <c r="P59" s="144"/>
      <c r="Q59" s="145"/>
      <c r="R59" s="137"/>
    </row>
    <row r="60" spans="3:18" x14ac:dyDescent="0.25">
      <c r="C60" s="393"/>
      <c r="D60" s="146">
        <v>30</v>
      </c>
      <c r="E60" s="106" t="s">
        <v>297</v>
      </c>
      <c r="F60" s="224" t="s">
        <v>298</v>
      </c>
      <c r="G60" s="108" t="s">
        <v>299</v>
      </c>
      <c r="H60" s="109" t="s">
        <v>300</v>
      </c>
      <c r="I60" s="110">
        <v>46710</v>
      </c>
      <c r="J60" s="111">
        <v>52600</v>
      </c>
      <c r="K60" s="111">
        <v>1</v>
      </c>
      <c r="L60" s="112">
        <f t="shared" si="10"/>
        <v>99310</v>
      </c>
      <c r="M60" s="233" t="s">
        <v>134</v>
      </c>
      <c r="N60" s="233" t="s">
        <v>134</v>
      </c>
      <c r="O60" s="113" t="s">
        <v>134</v>
      </c>
      <c r="P60" s="114"/>
      <c r="Q60" s="115"/>
      <c r="R60" s="107"/>
    </row>
    <row r="61" spans="3:18" x14ac:dyDescent="0.25">
      <c r="C61" s="393"/>
      <c r="D61" s="127"/>
      <c r="E61" s="117"/>
      <c r="F61" s="163"/>
      <c r="G61" s="118" t="s">
        <v>301</v>
      </c>
      <c r="H61" s="229" t="s">
        <v>302</v>
      </c>
      <c r="I61" s="178"/>
      <c r="J61" s="179"/>
      <c r="K61" s="179"/>
      <c r="L61" s="180">
        <v>0</v>
      </c>
      <c r="M61" s="234"/>
      <c r="N61" s="234"/>
      <c r="O61" s="123"/>
      <c r="P61" s="124" t="s">
        <v>157</v>
      </c>
      <c r="Q61" s="125"/>
      <c r="R61" s="181"/>
    </row>
    <row r="62" spans="3:18" x14ac:dyDescent="0.25">
      <c r="C62" s="393"/>
      <c r="D62" s="164"/>
      <c r="E62" s="148"/>
      <c r="F62" s="168"/>
      <c r="G62" s="149" t="s">
        <v>303</v>
      </c>
      <c r="H62" s="150" t="s">
        <v>304</v>
      </c>
      <c r="I62" s="151"/>
      <c r="J62" s="152"/>
      <c r="K62" s="152"/>
      <c r="L62" s="153">
        <v>0</v>
      </c>
      <c r="M62" s="236"/>
      <c r="N62" s="236"/>
      <c r="O62" s="243"/>
      <c r="P62" s="154" t="s">
        <v>305</v>
      </c>
      <c r="Q62" s="155"/>
      <c r="R62" s="156"/>
    </row>
    <row r="63" spans="3:18" x14ac:dyDescent="0.25">
      <c r="C63" s="393"/>
      <c r="D63" s="131">
        <v>31</v>
      </c>
      <c r="E63" s="132" t="s">
        <v>306</v>
      </c>
      <c r="F63" s="137" t="s">
        <v>307</v>
      </c>
      <c r="G63" s="138" t="s">
        <v>308</v>
      </c>
      <c r="H63" s="139" t="s">
        <v>306</v>
      </c>
      <c r="I63" s="140"/>
      <c r="J63" s="141"/>
      <c r="K63" s="141"/>
      <c r="L63" s="142">
        <v>0</v>
      </c>
      <c r="M63" s="235"/>
      <c r="N63" s="235"/>
      <c r="O63" s="143"/>
      <c r="P63" s="144" t="s">
        <v>182</v>
      </c>
      <c r="Q63" s="145"/>
      <c r="R63" s="137"/>
    </row>
    <row r="64" spans="3:18" x14ac:dyDescent="0.25">
      <c r="C64" s="393"/>
      <c r="D64" s="105">
        <v>32</v>
      </c>
      <c r="E64" s="132" t="s">
        <v>309</v>
      </c>
      <c r="F64" s="137" t="s">
        <v>310</v>
      </c>
      <c r="G64" s="138" t="s">
        <v>311</v>
      </c>
      <c r="H64" s="139" t="s">
        <v>309</v>
      </c>
      <c r="I64" s="140"/>
      <c r="J64" s="141"/>
      <c r="K64" s="141"/>
      <c r="L64" s="142">
        <v>0</v>
      </c>
      <c r="M64" s="235"/>
      <c r="N64" s="235"/>
      <c r="O64" s="143"/>
      <c r="P64" s="144" t="s">
        <v>157</v>
      </c>
      <c r="Q64" s="145"/>
      <c r="R64" s="137"/>
    </row>
    <row r="65" spans="3:18" x14ac:dyDescent="0.25">
      <c r="C65" s="393"/>
      <c r="D65" s="131">
        <v>33</v>
      </c>
      <c r="E65" s="132" t="s">
        <v>312</v>
      </c>
      <c r="F65" s="137"/>
      <c r="G65" s="138"/>
      <c r="H65" s="139"/>
      <c r="I65" s="140"/>
      <c r="J65" s="141"/>
      <c r="K65" s="141"/>
      <c r="L65" s="142">
        <v>0</v>
      </c>
      <c r="M65" s="235"/>
      <c r="N65" s="235"/>
      <c r="O65" s="143"/>
      <c r="P65" s="144"/>
      <c r="Q65" s="145"/>
      <c r="R65" s="137"/>
    </row>
    <row r="66" spans="3:18" x14ac:dyDescent="0.25">
      <c r="C66" s="393"/>
      <c r="D66" s="131">
        <v>34</v>
      </c>
      <c r="E66" s="132" t="s">
        <v>313</v>
      </c>
      <c r="F66" s="137"/>
      <c r="G66" s="138"/>
      <c r="H66" s="139"/>
      <c r="I66" s="140"/>
      <c r="J66" s="141"/>
      <c r="K66" s="141"/>
      <c r="L66" s="142">
        <v>0</v>
      </c>
      <c r="M66" s="235"/>
      <c r="N66" s="235"/>
      <c r="O66" s="143"/>
      <c r="P66" s="144"/>
      <c r="Q66" s="145"/>
      <c r="R66" s="137"/>
    </row>
    <row r="67" spans="3:18" x14ac:dyDescent="0.25">
      <c r="C67" s="393"/>
      <c r="D67" s="146">
        <v>35</v>
      </c>
      <c r="E67" s="106" t="s">
        <v>314</v>
      </c>
      <c r="F67" s="107" t="s">
        <v>315</v>
      </c>
      <c r="G67" s="108" t="s">
        <v>316</v>
      </c>
      <c r="H67" s="109" t="s">
        <v>317</v>
      </c>
      <c r="I67" s="110">
        <v>54150</v>
      </c>
      <c r="J67" s="111">
        <v>52600</v>
      </c>
      <c r="K67" s="111">
        <v>1</v>
      </c>
      <c r="L67" s="112">
        <f t="shared" ref="L67:L68" si="11">(I67+J67)*K67</f>
        <v>106750</v>
      </c>
      <c r="M67" s="233" t="s">
        <v>134</v>
      </c>
      <c r="N67" s="233" t="s">
        <v>134</v>
      </c>
      <c r="O67" s="113" t="s">
        <v>134</v>
      </c>
      <c r="P67" s="114"/>
      <c r="Q67" s="115"/>
      <c r="R67" s="113" t="s">
        <v>134</v>
      </c>
    </row>
    <row r="68" spans="3:18" ht="21" x14ac:dyDescent="0.25">
      <c r="C68" s="393"/>
      <c r="D68" s="127"/>
      <c r="E68" s="117"/>
      <c r="F68" s="181" t="s">
        <v>208</v>
      </c>
      <c r="G68" s="118" t="s">
        <v>318</v>
      </c>
      <c r="H68" s="119" t="s">
        <v>319</v>
      </c>
      <c r="I68" s="178">
        <v>7440</v>
      </c>
      <c r="J68" s="179">
        <v>52600</v>
      </c>
      <c r="K68" s="179">
        <v>1</v>
      </c>
      <c r="L68" s="180">
        <f t="shared" si="11"/>
        <v>60040</v>
      </c>
      <c r="M68" s="234" t="s">
        <v>134</v>
      </c>
      <c r="N68" s="234" t="s">
        <v>134</v>
      </c>
      <c r="O68" s="123" t="s">
        <v>134</v>
      </c>
      <c r="P68" s="124"/>
      <c r="Q68" s="125"/>
      <c r="R68" s="181"/>
    </row>
    <row r="69" spans="3:18" x14ac:dyDescent="0.25">
      <c r="C69" s="393"/>
      <c r="D69" s="164"/>
      <c r="E69" s="148"/>
      <c r="F69" s="168" t="s">
        <v>320</v>
      </c>
      <c r="G69" s="149" t="s">
        <v>321</v>
      </c>
      <c r="H69" s="176" t="s">
        <v>322</v>
      </c>
      <c r="I69" s="151"/>
      <c r="J69" s="152"/>
      <c r="K69" s="152"/>
      <c r="L69" s="153">
        <v>0</v>
      </c>
      <c r="M69" s="236"/>
      <c r="N69" s="236"/>
      <c r="O69" s="243"/>
      <c r="P69" s="154" t="s">
        <v>157</v>
      </c>
      <c r="Q69" s="155"/>
      <c r="R69" s="156"/>
    </row>
    <row r="70" spans="3:18" x14ac:dyDescent="0.25">
      <c r="C70" s="393"/>
      <c r="D70" s="146">
        <v>36</v>
      </c>
      <c r="E70" s="106" t="s">
        <v>323</v>
      </c>
      <c r="F70" s="107" t="s">
        <v>324</v>
      </c>
      <c r="G70" s="108" t="s">
        <v>325</v>
      </c>
      <c r="H70" s="109" t="s">
        <v>326</v>
      </c>
      <c r="I70" s="110">
        <v>1120</v>
      </c>
      <c r="J70" s="111"/>
      <c r="K70" s="111">
        <v>4</v>
      </c>
      <c r="L70" s="112">
        <f t="shared" ref="L70:L72" si="12">(I70+J70)*K70</f>
        <v>4480</v>
      </c>
      <c r="M70" s="233" t="s">
        <v>134</v>
      </c>
      <c r="N70" s="233" t="s">
        <v>134</v>
      </c>
      <c r="O70" s="113" t="s">
        <v>134</v>
      </c>
      <c r="P70" s="114"/>
      <c r="Q70" s="115"/>
      <c r="R70" s="107"/>
    </row>
    <row r="71" spans="3:18" x14ac:dyDescent="0.25">
      <c r="C71" s="394"/>
      <c r="D71" s="164"/>
      <c r="E71" s="148"/>
      <c r="F71" s="156" t="s">
        <v>327</v>
      </c>
      <c r="G71" s="149" t="s">
        <v>328</v>
      </c>
      <c r="H71" s="150" t="s">
        <v>329</v>
      </c>
      <c r="I71" s="151">
        <v>1600</v>
      </c>
      <c r="J71" s="152"/>
      <c r="K71" s="152">
        <v>4</v>
      </c>
      <c r="L71" s="153">
        <f t="shared" si="12"/>
        <v>6400</v>
      </c>
      <c r="M71" s="236" t="s">
        <v>134</v>
      </c>
      <c r="N71" s="236" t="s">
        <v>134</v>
      </c>
      <c r="O71" s="243" t="s">
        <v>134</v>
      </c>
      <c r="P71" s="154"/>
      <c r="Q71" s="155"/>
      <c r="R71" s="156"/>
    </row>
    <row r="72" spans="3:18" ht="42" x14ac:dyDescent="0.25">
      <c r="C72" s="376" t="s">
        <v>330</v>
      </c>
      <c r="D72" s="146">
        <v>37</v>
      </c>
      <c r="E72" s="165" t="s">
        <v>331</v>
      </c>
      <c r="F72" s="224" t="s">
        <v>332</v>
      </c>
      <c r="G72" s="108" t="s">
        <v>333</v>
      </c>
      <c r="H72" s="157" t="s">
        <v>334</v>
      </c>
      <c r="I72" s="192">
        <v>61240</v>
      </c>
      <c r="J72" s="193">
        <v>52600</v>
      </c>
      <c r="K72" s="193">
        <v>1</v>
      </c>
      <c r="L72" s="194">
        <f t="shared" si="12"/>
        <v>113840</v>
      </c>
      <c r="M72" s="233" t="s">
        <v>134</v>
      </c>
      <c r="N72" s="233" t="s">
        <v>134</v>
      </c>
      <c r="O72" s="113" t="s">
        <v>134</v>
      </c>
      <c r="P72" s="114"/>
      <c r="Q72" s="115"/>
      <c r="R72" s="107"/>
    </row>
    <row r="73" spans="3:18" x14ac:dyDescent="0.25">
      <c r="C73" s="377"/>
      <c r="D73" s="116"/>
      <c r="E73" s="197"/>
      <c r="F73" s="163"/>
      <c r="G73" s="118" t="s">
        <v>335</v>
      </c>
      <c r="H73" s="119" t="s">
        <v>336</v>
      </c>
      <c r="I73" s="120"/>
      <c r="J73" s="121"/>
      <c r="K73" s="121"/>
      <c r="L73" s="122">
        <v>0</v>
      </c>
      <c r="M73" s="234"/>
      <c r="N73" s="234"/>
      <c r="O73" s="247"/>
      <c r="P73" s="124" t="s">
        <v>182</v>
      </c>
      <c r="Q73" s="125"/>
      <c r="R73" s="126"/>
    </row>
    <row r="74" spans="3:18" s="201" customFormat="1" x14ac:dyDescent="0.25">
      <c r="C74" s="377"/>
      <c r="D74" s="198"/>
      <c r="E74" s="197"/>
      <c r="F74" s="199"/>
      <c r="G74" s="118" t="s">
        <v>337</v>
      </c>
      <c r="H74" s="119" t="s">
        <v>338</v>
      </c>
      <c r="I74" s="120"/>
      <c r="J74" s="121"/>
      <c r="K74" s="121"/>
      <c r="L74" s="122">
        <v>0</v>
      </c>
      <c r="M74" s="241"/>
      <c r="N74" s="241"/>
      <c r="O74" s="247"/>
      <c r="P74" s="124" t="s">
        <v>182</v>
      </c>
      <c r="Q74" s="200"/>
      <c r="R74" s="126"/>
    </row>
    <row r="75" spans="3:18" ht="42" x14ac:dyDescent="0.25">
      <c r="C75" s="377"/>
      <c r="D75" s="127"/>
      <c r="E75" s="117"/>
      <c r="F75" s="181" t="s">
        <v>339</v>
      </c>
      <c r="G75" s="118" t="s">
        <v>340</v>
      </c>
      <c r="H75" s="119" t="s">
        <v>341</v>
      </c>
      <c r="I75" s="120">
        <v>28720</v>
      </c>
      <c r="J75" s="121">
        <v>52600</v>
      </c>
      <c r="K75" s="121">
        <v>1</v>
      </c>
      <c r="L75" s="122">
        <f t="shared" ref="L75:L77" si="13">(I75+J75)*K75</f>
        <v>81320</v>
      </c>
      <c r="M75" s="234" t="s">
        <v>134</v>
      </c>
      <c r="N75" s="234" t="s">
        <v>134</v>
      </c>
      <c r="O75" s="123"/>
      <c r="P75" s="124" t="s">
        <v>182</v>
      </c>
      <c r="Q75" s="125" t="s">
        <v>134</v>
      </c>
      <c r="R75" s="181"/>
    </row>
    <row r="76" spans="3:18" ht="21" x14ac:dyDescent="0.25">
      <c r="C76" s="377"/>
      <c r="D76" s="116"/>
      <c r="E76" s="117"/>
      <c r="F76" s="228" t="s">
        <v>342</v>
      </c>
      <c r="G76" s="118" t="s">
        <v>343</v>
      </c>
      <c r="H76" s="119" t="s">
        <v>344</v>
      </c>
      <c r="I76" s="120">
        <v>39200</v>
      </c>
      <c r="J76" s="121">
        <v>52600</v>
      </c>
      <c r="K76" s="121">
        <v>1</v>
      </c>
      <c r="L76" s="122">
        <f t="shared" si="13"/>
        <v>91800</v>
      </c>
      <c r="M76" s="234" t="s">
        <v>134</v>
      </c>
      <c r="N76" s="234" t="s">
        <v>134</v>
      </c>
      <c r="O76" s="123" t="s">
        <v>134</v>
      </c>
      <c r="P76" s="124"/>
      <c r="Q76" s="125"/>
      <c r="R76" s="181"/>
    </row>
    <row r="77" spans="3:18" x14ac:dyDescent="0.25">
      <c r="C77" s="377"/>
      <c r="D77" s="116"/>
      <c r="E77" s="117"/>
      <c r="F77" s="163"/>
      <c r="G77" s="118" t="s">
        <v>345</v>
      </c>
      <c r="H77" s="119" t="s">
        <v>346</v>
      </c>
      <c r="I77" s="120">
        <v>69000</v>
      </c>
      <c r="J77" s="121">
        <v>52600</v>
      </c>
      <c r="K77" s="121">
        <v>1</v>
      </c>
      <c r="L77" s="122">
        <f t="shared" si="13"/>
        <v>121600</v>
      </c>
      <c r="M77" s="234" t="s">
        <v>134</v>
      </c>
      <c r="N77" s="234" t="s">
        <v>134</v>
      </c>
      <c r="O77" s="123" t="s">
        <v>134</v>
      </c>
      <c r="P77" s="124"/>
      <c r="Q77" s="125"/>
      <c r="R77" s="181"/>
    </row>
    <row r="78" spans="3:18" x14ac:dyDescent="0.25">
      <c r="C78" s="377"/>
      <c r="D78" s="116"/>
      <c r="E78" s="117"/>
      <c r="F78" s="163"/>
      <c r="G78" s="149" t="s">
        <v>347</v>
      </c>
      <c r="H78" s="176" t="s">
        <v>348</v>
      </c>
      <c r="I78" s="202"/>
      <c r="J78" s="203"/>
      <c r="K78" s="203"/>
      <c r="L78" s="204">
        <v>0</v>
      </c>
      <c r="M78" s="236"/>
      <c r="N78" s="236"/>
      <c r="O78" s="243"/>
      <c r="P78" s="154" t="s">
        <v>134</v>
      </c>
      <c r="Q78" s="155"/>
      <c r="R78" s="156"/>
    </row>
    <row r="79" spans="3:18" x14ac:dyDescent="0.25">
      <c r="C79" s="377"/>
      <c r="D79" s="105">
        <v>38</v>
      </c>
      <c r="E79" s="106" t="s">
        <v>349</v>
      </c>
      <c r="F79" s="224" t="s">
        <v>350</v>
      </c>
      <c r="G79" s="108" t="s">
        <v>351</v>
      </c>
      <c r="H79" s="157" t="s">
        <v>352</v>
      </c>
      <c r="I79" s="110">
        <v>28720</v>
      </c>
      <c r="J79" s="111">
        <v>52600</v>
      </c>
      <c r="K79" s="111">
        <v>1</v>
      </c>
      <c r="L79" s="112">
        <f t="shared" ref="L79" si="14">(I79+J79)*K79</f>
        <v>81320</v>
      </c>
      <c r="M79" s="233" t="s">
        <v>134</v>
      </c>
      <c r="N79" s="233" t="s">
        <v>134</v>
      </c>
      <c r="O79" s="113" t="s">
        <v>134</v>
      </c>
      <c r="P79" s="114"/>
      <c r="Q79" s="115" t="s">
        <v>134</v>
      </c>
      <c r="R79" s="107"/>
    </row>
    <row r="80" spans="3:18" x14ac:dyDescent="0.25">
      <c r="C80" s="378"/>
      <c r="D80" s="164"/>
      <c r="E80" s="148"/>
      <c r="F80" s="168"/>
      <c r="G80" s="149" t="s">
        <v>353</v>
      </c>
      <c r="H80" s="150" t="s">
        <v>354</v>
      </c>
      <c r="I80" s="151"/>
      <c r="J80" s="152"/>
      <c r="K80" s="152"/>
      <c r="L80" s="153">
        <v>0</v>
      </c>
      <c r="M80" s="236"/>
      <c r="N80" s="236"/>
      <c r="O80" s="243"/>
      <c r="P80" s="154" t="s">
        <v>157</v>
      </c>
      <c r="Q80" s="155"/>
      <c r="R80" s="156"/>
    </row>
    <row r="81" spans="3:18" ht="21" x14ac:dyDescent="0.25">
      <c r="C81" s="376" t="s">
        <v>355</v>
      </c>
      <c r="D81" s="146">
        <v>39</v>
      </c>
      <c r="E81" s="106" t="s">
        <v>356</v>
      </c>
      <c r="F81" s="107" t="s">
        <v>357</v>
      </c>
      <c r="G81" s="108" t="s">
        <v>358</v>
      </c>
      <c r="H81" s="157" t="s">
        <v>359</v>
      </c>
      <c r="I81" s="110">
        <v>28260</v>
      </c>
      <c r="J81" s="111">
        <v>52600</v>
      </c>
      <c r="K81" s="111">
        <v>1</v>
      </c>
      <c r="L81" s="112">
        <f t="shared" ref="L81" si="15">(I81+J81)*K81</f>
        <v>80860</v>
      </c>
      <c r="M81" s="233" t="s">
        <v>134</v>
      </c>
      <c r="N81" s="233" t="s">
        <v>134</v>
      </c>
      <c r="O81" s="113"/>
      <c r="P81" s="114" t="s">
        <v>182</v>
      </c>
      <c r="Q81" s="115" t="s">
        <v>134</v>
      </c>
      <c r="R81" s="107"/>
    </row>
    <row r="82" spans="3:18" ht="21" x14ac:dyDescent="0.25">
      <c r="C82" s="377"/>
      <c r="D82" s="116"/>
      <c r="E82" s="117"/>
      <c r="F82" s="163" t="s">
        <v>360</v>
      </c>
      <c r="G82" s="118" t="s">
        <v>361</v>
      </c>
      <c r="H82" s="119" t="s">
        <v>362</v>
      </c>
      <c r="I82" s="178"/>
      <c r="J82" s="179"/>
      <c r="K82" s="179"/>
      <c r="L82" s="180">
        <v>0</v>
      </c>
      <c r="M82" s="234"/>
      <c r="N82" s="234"/>
      <c r="O82" s="123"/>
      <c r="P82" s="124" t="s">
        <v>182</v>
      </c>
      <c r="Q82" s="125"/>
      <c r="R82" s="181"/>
    </row>
    <row r="83" spans="3:18" ht="21" x14ac:dyDescent="0.25">
      <c r="C83" s="377"/>
      <c r="D83" s="116"/>
      <c r="E83" s="117"/>
      <c r="F83" s="228" t="s">
        <v>363</v>
      </c>
      <c r="G83" s="149" t="s">
        <v>364</v>
      </c>
      <c r="H83" s="176" t="s">
        <v>362</v>
      </c>
      <c r="I83" s="151"/>
      <c r="J83" s="152"/>
      <c r="K83" s="152"/>
      <c r="L83" s="153">
        <v>0</v>
      </c>
      <c r="M83" s="236"/>
      <c r="N83" s="236"/>
      <c r="O83" s="243"/>
      <c r="P83" s="154" t="s">
        <v>182</v>
      </c>
      <c r="Q83" s="155"/>
      <c r="R83" s="156"/>
    </row>
    <row r="84" spans="3:18" x14ac:dyDescent="0.25">
      <c r="C84" s="377"/>
      <c r="D84" s="105">
        <v>40</v>
      </c>
      <c r="E84" s="106" t="s">
        <v>365</v>
      </c>
      <c r="F84" s="224"/>
      <c r="G84" s="108" t="s">
        <v>366</v>
      </c>
      <c r="H84" s="109" t="s">
        <v>367</v>
      </c>
      <c r="I84" s="110">
        <v>28260</v>
      </c>
      <c r="J84" s="111">
        <v>52600</v>
      </c>
      <c r="K84" s="111">
        <v>1</v>
      </c>
      <c r="L84" s="112">
        <f t="shared" ref="L84" si="16">(I84+J84)*K84</f>
        <v>80860</v>
      </c>
      <c r="M84" s="233" t="s">
        <v>134</v>
      </c>
      <c r="N84" s="233" t="s">
        <v>134</v>
      </c>
      <c r="O84" s="113"/>
      <c r="P84" s="114" t="s">
        <v>182</v>
      </c>
      <c r="Q84" s="115" t="s">
        <v>134</v>
      </c>
      <c r="R84" s="107"/>
    </row>
    <row r="85" spans="3:18" x14ac:dyDescent="0.25">
      <c r="C85" s="377"/>
      <c r="D85" s="116"/>
      <c r="E85" s="117"/>
      <c r="F85" s="163"/>
      <c r="G85" s="118" t="s">
        <v>368</v>
      </c>
      <c r="H85" s="229" t="s">
        <v>369</v>
      </c>
      <c r="I85" s="178"/>
      <c r="J85" s="179"/>
      <c r="K85" s="179"/>
      <c r="L85" s="180">
        <v>0</v>
      </c>
      <c r="M85" s="234"/>
      <c r="N85" s="234"/>
      <c r="O85" s="123"/>
      <c r="P85" s="124" t="s">
        <v>182</v>
      </c>
      <c r="Q85" s="125"/>
      <c r="R85" s="181"/>
    </row>
    <row r="86" spans="3:18" x14ac:dyDescent="0.25">
      <c r="C86" s="377"/>
      <c r="D86" s="116"/>
      <c r="E86" s="117"/>
      <c r="F86" s="163"/>
      <c r="G86" s="118" t="s">
        <v>370</v>
      </c>
      <c r="H86" s="229" t="s">
        <v>371</v>
      </c>
      <c r="I86" s="178"/>
      <c r="J86" s="179"/>
      <c r="K86" s="179"/>
      <c r="L86" s="180">
        <v>0</v>
      </c>
      <c r="M86" s="234"/>
      <c r="N86" s="234"/>
      <c r="O86" s="123"/>
      <c r="P86" s="124" t="s">
        <v>157</v>
      </c>
      <c r="Q86" s="125"/>
      <c r="R86" s="181"/>
    </row>
    <row r="87" spans="3:18" x14ac:dyDescent="0.25">
      <c r="C87" s="377"/>
      <c r="D87" s="127"/>
      <c r="E87" s="117"/>
      <c r="F87" s="163"/>
      <c r="G87" s="118" t="s">
        <v>372</v>
      </c>
      <c r="H87" s="229" t="s">
        <v>373</v>
      </c>
      <c r="I87" s="178"/>
      <c r="J87" s="179"/>
      <c r="K87" s="179"/>
      <c r="L87" s="180">
        <v>0</v>
      </c>
      <c r="M87" s="234"/>
      <c r="N87" s="234"/>
      <c r="O87" s="123"/>
      <c r="P87" s="124" t="s">
        <v>157</v>
      </c>
      <c r="Q87" s="125"/>
      <c r="R87" s="181"/>
    </row>
    <row r="88" spans="3:18" x14ac:dyDescent="0.25">
      <c r="C88" s="377"/>
      <c r="D88" s="116"/>
      <c r="E88" s="117"/>
      <c r="F88" s="163"/>
      <c r="G88" s="118" t="s">
        <v>374</v>
      </c>
      <c r="H88" s="229" t="s">
        <v>375</v>
      </c>
      <c r="I88" s="178">
        <v>66010</v>
      </c>
      <c r="J88" s="179">
        <v>52600</v>
      </c>
      <c r="K88" s="179">
        <v>1</v>
      </c>
      <c r="L88" s="180">
        <f t="shared" ref="L88:L89" si="17">(I88+J88)*K88</f>
        <v>118610</v>
      </c>
      <c r="M88" s="234" t="s">
        <v>134</v>
      </c>
      <c r="N88" s="234" t="s">
        <v>134</v>
      </c>
      <c r="O88" s="123" t="s">
        <v>134</v>
      </c>
      <c r="P88" s="124"/>
      <c r="Q88" s="125"/>
      <c r="R88" s="181"/>
    </row>
    <row r="89" spans="3:18" x14ac:dyDescent="0.25">
      <c r="C89" s="377"/>
      <c r="D89" s="127"/>
      <c r="E89" s="117"/>
      <c r="F89" s="163"/>
      <c r="G89" s="118" t="s">
        <v>376</v>
      </c>
      <c r="H89" s="229" t="s">
        <v>377</v>
      </c>
      <c r="I89" s="178">
        <v>63820</v>
      </c>
      <c r="J89" s="179">
        <v>52600</v>
      </c>
      <c r="K89" s="179">
        <v>1</v>
      </c>
      <c r="L89" s="180">
        <f t="shared" si="17"/>
        <v>116420</v>
      </c>
      <c r="M89" s="234" t="s">
        <v>134</v>
      </c>
      <c r="N89" s="234" t="s">
        <v>134</v>
      </c>
      <c r="O89" s="123" t="s">
        <v>134</v>
      </c>
      <c r="P89" s="124"/>
      <c r="Q89" s="125"/>
      <c r="R89" s="123" t="s">
        <v>134</v>
      </c>
    </row>
    <row r="90" spans="3:18" x14ac:dyDescent="0.25">
      <c r="C90" s="377"/>
      <c r="D90" s="116"/>
      <c r="E90" s="117"/>
      <c r="F90" s="163"/>
      <c r="G90" s="118" t="s">
        <v>378</v>
      </c>
      <c r="H90" s="229" t="s">
        <v>379</v>
      </c>
      <c r="I90" s="178"/>
      <c r="J90" s="179"/>
      <c r="K90" s="179"/>
      <c r="L90" s="180">
        <v>0</v>
      </c>
      <c r="M90" s="234"/>
      <c r="N90" s="234"/>
      <c r="O90" s="123"/>
      <c r="P90" s="124" t="s">
        <v>157</v>
      </c>
      <c r="Q90" s="125"/>
      <c r="R90" s="181"/>
    </row>
    <row r="91" spans="3:18" x14ac:dyDescent="0.25">
      <c r="C91" s="378"/>
      <c r="D91" s="164"/>
      <c r="E91" s="148"/>
      <c r="F91" s="168"/>
      <c r="G91" s="149" t="s">
        <v>380</v>
      </c>
      <c r="H91" s="150" t="s">
        <v>381</v>
      </c>
      <c r="I91" s="151"/>
      <c r="J91" s="152"/>
      <c r="K91" s="152"/>
      <c r="L91" s="153">
        <v>0</v>
      </c>
      <c r="M91" s="236"/>
      <c r="N91" s="236"/>
      <c r="O91" s="243"/>
      <c r="P91" s="154" t="s">
        <v>157</v>
      </c>
      <c r="Q91" s="155"/>
      <c r="R91" s="156"/>
    </row>
    <row r="92" spans="3:18" ht="21" x14ac:dyDescent="0.25">
      <c r="C92" s="205" t="s">
        <v>382</v>
      </c>
      <c r="D92" s="147">
        <v>41</v>
      </c>
      <c r="E92" s="206" t="s">
        <v>383</v>
      </c>
      <c r="F92" s="168" t="s">
        <v>384</v>
      </c>
      <c r="G92" s="138" t="s">
        <v>385</v>
      </c>
      <c r="H92" s="207" t="s">
        <v>386</v>
      </c>
      <c r="I92" s="173">
        <v>41520</v>
      </c>
      <c r="J92" s="174">
        <v>52600</v>
      </c>
      <c r="K92" s="174">
        <v>1</v>
      </c>
      <c r="L92" s="175">
        <f t="shared" ref="L92" si="18">(I92+J92)*K92</f>
        <v>94120</v>
      </c>
      <c r="M92" s="238" t="s">
        <v>134</v>
      </c>
      <c r="N92" s="238" t="s">
        <v>134</v>
      </c>
      <c r="O92" s="245"/>
      <c r="P92" s="166" t="s">
        <v>134</v>
      </c>
      <c r="Q92" s="167" t="s">
        <v>134</v>
      </c>
      <c r="R92" s="168"/>
    </row>
    <row r="93" spans="3:18" ht="14.25" thickBot="1" x14ac:dyDescent="0.3">
      <c r="L93" s="232">
        <f>SUM(L6:L92)</f>
        <v>2232980</v>
      </c>
    </row>
    <row r="94" spans="3:18" ht="15" thickTop="1" thickBot="1" x14ac:dyDescent="0.3">
      <c r="F94" s="210" t="str">
        <f>"("&amp;COUNTA(F6:F92)-1&amp;")"</f>
        <v>(51)</v>
      </c>
      <c r="H94" s="210"/>
      <c r="I94" s="210"/>
      <c r="J94" s="210"/>
      <c r="K94" s="210"/>
      <c r="L94" s="211">
        <f>SUM(L6:L92)</f>
        <v>2232980</v>
      </c>
      <c r="M94" s="210" t="str">
        <f t="shared" ref="M94" si="19">"("&amp;COUNTA(M6:M92)&amp;")"</f>
        <v>(51)</v>
      </c>
      <c r="N94" s="210" t="str">
        <f t="shared" ref="N94" si="20">"("&amp;COUNTA(N6:N92)&amp;")"</f>
        <v>(51)</v>
      </c>
      <c r="O94" s="210" t="str">
        <f t="shared" ref="O94:R94" si="21">"("&amp;COUNTA(O6:O92)&amp;")"</f>
        <v>(45)</v>
      </c>
      <c r="P94" s="210" t="str">
        <f t="shared" si="21"/>
        <v>(37)</v>
      </c>
      <c r="Q94" s="210" t="str">
        <f t="shared" si="21"/>
        <v>(10)</v>
      </c>
      <c r="R94" s="210" t="str">
        <f t="shared" si="21"/>
        <v>(2)</v>
      </c>
    </row>
    <row r="95" spans="3:18" ht="14.25" thickTop="1" x14ac:dyDescent="0.25">
      <c r="F95" s="210"/>
      <c r="H95" s="210"/>
      <c r="I95" s="210"/>
      <c r="J95" s="210"/>
      <c r="K95" s="210"/>
      <c r="L95" s="210"/>
      <c r="M95" s="210"/>
      <c r="N95" s="210"/>
      <c r="O95" s="210"/>
      <c r="P95" s="210"/>
      <c r="Q95" s="210"/>
      <c r="R95" s="208"/>
    </row>
    <row r="96" spans="3:18" x14ac:dyDescent="0.25">
      <c r="C96" s="86" t="s">
        <v>387</v>
      </c>
      <c r="D96" s="87"/>
      <c r="G96" s="87"/>
    </row>
    <row r="97" spans="3:3" x14ac:dyDescent="0.25">
      <c r="C97" s="86" t="s">
        <v>388</v>
      </c>
    </row>
  </sheetData>
  <mergeCells count="35">
    <mergeCell ref="Q9:Q10"/>
    <mergeCell ref="R9:R10"/>
    <mergeCell ref="F15:F17"/>
    <mergeCell ref="F19:F20"/>
    <mergeCell ref="C6:C24"/>
    <mergeCell ref="F9:F10"/>
    <mergeCell ref="G9:G10"/>
    <mergeCell ref="H9:H10"/>
    <mergeCell ref="O9:O10"/>
    <mergeCell ref="P9:P10"/>
    <mergeCell ref="F22:F24"/>
    <mergeCell ref="R40:R41"/>
    <mergeCell ref="F56:F57"/>
    <mergeCell ref="G56:G57"/>
    <mergeCell ref="H56:H57"/>
    <mergeCell ref="R38:R39"/>
    <mergeCell ref="F40:F41"/>
    <mergeCell ref="H40:H41"/>
    <mergeCell ref="O40:O41"/>
    <mergeCell ref="P40:P41"/>
    <mergeCell ref="Q40:Q41"/>
    <mergeCell ref="F38:F39"/>
    <mergeCell ref="H38:H39"/>
    <mergeCell ref="O38:O39"/>
    <mergeCell ref="P38:P39"/>
    <mergeCell ref="Q38:Q39"/>
    <mergeCell ref="C72:C80"/>
    <mergeCell ref="C81:C91"/>
    <mergeCell ref="N9:N10"/>
    <mergeCell ref="N38:N39"/>
    <mergeCell ref="N40:N41"/>
    <mergeCell ref="M9:M10"/>
    <mergeCell ref="M38:M39"/>
    <mergeCell ref="M40:M41"/>
    <mergeCell ref="C25:C71"/>
  </mergeCells>
  <phoneticPr fontId="2"/>
  <dataValidations count="2">
    <dataValidation type="list" allowBlank="1" showInputMessage="1" showErrorMessage="1" sqref="M40:O40 M6:O9 Q11:Q38 M11:O38 Q40 Q6:Q9 Q42:Q92 M42:O92 R67 R89" xr:uid="{00000000-0002-0000-0300-000000000000}">
      <formula1>"○"</formula1>
    </dataValidation>
    <dataValidation type="list" allowBlank="1" showInputMessage="1" showErrorMessage="1" sqref="P6:P9 P11:P38 P40 P42:P92" xr:uid="{00000000-0002-0000-0300-00000100000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2:R97"/>
  <sheetViews>
    <sheetView topLeftCell="A61" workbookViewId="0">
      <selection activeCell="T77" sqref="T77"/>
    </sheetView>
  </sheetViews>
  <sheetFormatPr defaultColWidth="9.140625" defaultRowHeight="13.5" outlineLevelCol="1" x14ac:dyDescent="0.25"/>
  <cols>
    <col min="1" max="2" width="1.7109375" style="87" customWidth="1"/>
    <col min="3" max="3" width="5" style="208" customWidth="1"/>
    <col min="4" max="4" width="3.85546875" style="208" customWidth="1"/>
    <col min="5" max="5" width="10.5703125" style="87" customWidth="1"/>
    <col min="6" max="6" width="9.7109375" style="87" bestFit="1" customWidth="1"/>
    <col min="7" max="7" width="5.140625" style="209" bestFit="1" customWidth="1"/>
    <col min="8" max="8" width="15.140625" style="87" customWidth="1"/>
    <col min="9" max="10" width="10.28515625" style="87" bestFit="1" customWidth="1"/>
    <col min="11" max="11" width="5.140625" style="87" bestFit="1" customWidth="1"/>
    <col min="12" max="12" width="12.28515625" style="87" bestFit="1" customWidth="1"/>
    <col min="13" max="14" width="6.85546875" style="87" bestFit="1" customWidth="1"/>
    <col min="15" max="16" width="6.85546875" style="87" customWidth="1" outlineLevel="1"/>
    <col min="17" max="17" width="6.85546875" style="87" bestFit="1" customWidth="1"/>
    <col min="18" max="18" width="8.5703125" style="87" customWidth="1" outlineLevel="1"/>
    <col min="19" max="16384" width="9.140625" style="87"/>
  </cols>
  <sheetData>
    <row r="2" spans="3:18" x14ac:dyDescent="0.25">
      <c r="C2" s="86"/>
      <c r="D2" s="86"/>
      <c r="G2" s="88"/>
    </row>
    <row r="3" spans="3:18" x14ac:dyDescent="0.25">
      <c r="C3" s="88" t="s">
        <v>113</v>
      </c>
      <c r="D3" s="86"/>
      <c r="G3" s="87"/>
    </row>
    <row r="4" spans="3:18" x14ac:dyDescent="0.25">
      <c r="C4" s="86"/>
      <c r="D4" s="86"/>
      <c r="G4" s="88"/>
    </row>
    <row r="5" spans="3:18" s="104" customFormat="1" ht="22.5" x14ac:dyDescent="0.25">
      <c r="C5" s="89" t="s">
        <v>114</v>
      </c>
      <c r="D5" s="90" t="s">
        <v>115</v>
      </c>
      <c r="E5" s="91" t="s">
        <v>116</v>
      </c>
      <c r="F5" s="92" t="s">
        <v>117</v>
      </c>
      <c r="G5" s="93" t="s">
        <v>115</v>
      </c>
      <c r="H5" s="94" t="s">
        <v>118</v>
      </c>
      <c r="I5" s="95" t="s">
        <v>119</v>
      </c>
      <c r="J5" s="96" t="s">
        <v>120</v>
      </c>
      <c r="K5" s="96" t="s">
        <v>121</v>
      </c>
      <c r="L5" s="97" t="s">
        <v>122</v>
      </c>
      <c r="M5" s="100" t="s">
        <v>125</v>
      </c>
      <c r="N5" s="98" t="s">
        <v>123</v>
      </c>
      <c r="O5" s="101" t="s">
        <v>126</v>
      </c>
      <c r="P5" s="102" t="s">
        <v>127</v>
      </c>
      <c r="Q5" s="103" t="s">
        <v>128</v>
      </c>
      <c r="R5" s="99" t="s">
        <v>124</v>
      </c>
    </row>
    <row r="6" spans="3:18" x14ac:dyDescent="0.25">
      <c r="C6" s="392" t="s">
        <v>129</v>
      </c>
      <c r="D6" s="105">
        <v>1</v>
      </c>
      <c r="E6" s="106" t="s">
        <v>130</v>
      </c>
      <c r="F6" s="107" t="s">
        <v>131</v>
      </c>
      <c r="G6" s="108" t="s">
        <v>132</v>
      </c>
      <c r="H6" s="109" t="s">
        <v>133</v>
      </c>
      <c r="I6" s="110">
        <v>5780</v>
      </c>
      <c r="J6" s="111"/>
      <c r="K6" s="111">
        <v>0</v>
      </c>
      <c r="L6" s="112">
        <v>0</v>
      </c>
      <c r="M6" s="115"/>
      <c r="N6" s="113" t="s">
        <v>134</v>
      </c>
      <c r="O6" s="115" t="s">
        <v>134</v>
      </c>
      <c r="P6" s="115" t="s">
        <v>134</v>
      </c>
      <c r="Q6" s="107"/>
      <c r="R6" s="114"/>
    </row>
    <row r="7" spans="3:18" x14ac:dyDescent="0.25">
      <c r="C7" s="393"/>
      <c r="D7" s="116"/>
      <c r="E7" s="117"/>
      <c r="F7" s="228" t="s">
        <v>135</v>
      </c>
      <c r="G7" s="118" t="s">
        <v>136</v>
      </c>
      <c r="H7" s="119" t="s">
        <v>137</v>
      </c>
      <c r="I7" s="120">
        <v>5580</v>
      </c>
      <c r="J7" s="121"/>
      <c r="K7" s="121">
        <v>0</v>
      </c>
      <c r="L7" s="122">
        <v>0</v>
      </c>
      <c r="M7" s="125"/>
      <c r="N7" s="123" t="s">
        <v>134</v>
      </c>
      <c r="O7" s="125" t="s">
        <v>134</v>
      </c>
      <c r="P7" s="125" t="s">
        <v>134</v>
      </c>
      <c r="Q7" s="126"/>
      <c r="R7" s="124"/>
    </row>
    <row r="8" spans="3:18" x14ac:dyDescent="0.25">
      <c r="C8" s="393"/>
      <c r="D8" s="116"/>
      <c r="E8" s="117"/>
      <c r="F8" s="163"/>
      <c r="G8" s="118" t="s">
        <v>138</v>
      </c>
      <c r="H8" s="119" t="s">
        <v>139</v>
      </c>
      <c r="I8" s="120"/>
      <c r="J8" s="121"/>
      <c r="K8" s="121"/>
      <c r="L8" s="122">
        <v>0</v>
      </c>
      <c r="M8" s="125"/>
      <c r="N8" s="123"/>
      <c r="O8" s="125"/>
      <c r="P8" s="125"/>
      <c r="Q8" s="126"/>
      <c r="R8" s="124" t="s">
        <v>134</v>
      </c>
    </row>
    <row r="9" spans="3:18" x14ac:dyDescent="0.25">
      <c r="C9" s="393"/>
      <c r="D9" s="127"/>
      <c r="E9" s="117"/>
      <c r="F9" s="400" t="s">
        <v>140</v>
      </c>
      <c r="G9" s="404" t="s">
        <v>141</v>
      </c>
      <c r="H9" s="405" t="s">
        <v>142</v>
      </c>
      <c r="I9" s="128"/>
      <c r="J9" s="129"/>
      <c r="K9" s="129"/>
      <c r="L9" s="130">
        <v>0</v>
      </c>
      <c r="M9" s="399"/>
      <c r="N9" s="412"/>
      <c r="O9" s="399"/>
      <c r="P9" s="399"/>
      <c r="Q9" s="400"/>
      <c r="R9" s="403" t="s">
        <v>134</v>
      </c>
    </row>
    <row r="10" spans="3:18" x14ac:dyDescent="0.25">
      <c r="C10" s="393"/>
      <c r="D10" s="131">
        <v>2</v>
      </c>
      <c r="E10" s="132" t="s">
        <v>143</v>
      </c>
      <c r="F10" s="395"/>
      <c r="G10" s="384"/>
      <c r="H10" s="406"/>
      <c r="I10" s="133"/>
      <c r="J10" s="134"/>
      <c r="K10" s="134"/>
      <c r="L10" s="135">
        <v>0</v>
      </c>
      <c r="M10" s="390"/>
      <c r="N10" s="411"/>
      <c r="O10" s="391"/>
      <c r="P10" s="391"/>
      <c r="Q10" s="380"/>
      <c r="R10" s="398"/>
    </row>
    <row r="11" spans="3:18" x14ac:dyDescent="0.25">
      <c r="C11" s="393"/>
      <c r="D11" s="136">
        <v>3</v>
      </c>
      <c r="E11" s="132" t="s">
        <v>144</v>
      </c>
      <c r="F11" s="137" t="s">
        <v>145</v>
      </c>
      <c r="G11" s="138" t="s">
        <v>146</v>
      </c>
      <c r="H11" s="139" t="s">
        <v>144</v>
      </c>
      <c r="I11" s="140">
        <v>6940</v>
      </c>
      <c r="J11" s="141"/>
      <c r="K11" s="141">
        <v>0</v>
      </c>
      <c r="L11" s="142">
        <v>0</v>
      </c>
      <c r="M11" s="145"/>
      <c r="N11" s="143" t="s">
        <v>134</v>
      </c>
      <c r="O11" s="145" t="s">
        <v>134</v>
      </c>
      <c r="P11" s="145" t="s">
        <v>134</v>
      </c>
      <c r="Q11" s="137"/>
      <c r="R11" s="144"/>
    </row>
    <row r="12" spans="3:18" x14ac:dyDescent="0.25">
      <c r="C12" s="393"/>
      <c r="D12" s="131">
        <v>4</v>
      </c>
      <c r="E12" s="132" t="s">
        <v>147</v>
      </c>
      <c r="F12" s="137" t="s">
        <v>148</v>
      </c>
      <c r="G12" s="138" t="s">
        <v>149</v>
      </c>
      <c r="H12" s="139" t="s">
        <v>150</v>
      </c>
      <c r="I12" s="140">
        <v>6520</v>
      </c>
      <c r="J12" s="141"/>
      <c r="K12" s="141">
        <v>0</v>
      </c>
      <c r="L12" s="142">
        <v>0</v>
      </c>
      <c r="M12" s="145"/>
      <c r="N12" s="143" t="s">
        <v>134</v>
      </c>
      <c r="O12" s="145" t="s">
        <v>134</v>
      </c>
      <c r="P12" s="145" t="s">
        <v>134</v>
      </c>
      <c r="Q12" s="137"/>
      <c r="R12" s="144"/>
    </row>
    <row r="13" spans="3:18" x14ac:dyDescent="0.25">
      <c r="C13" s="393"/>
      <c r="D13" s="146">
        <v>5</v>
      </c>
      <c r="E13" s="106" t="s">
        <v>151</v>
      </c>
      <c r="F13" s="224" t="s">
        <v>152</v>
      </c>
      <c r="G13" s="108" t="s">
        <v>153</v>
      </c>
      <c r="H13" s="109" t="s">
        <v>154</v>
      </c>
      <c r="I13" s="110">
        <v>7030</v>
      </c>
      <c r="J13" s="111"/>
      <c r="K13" s="111">
        <v>8</v>
      </c>
      <c r="L13" s="112">
        <f>(I13+J13)*K13</f>
        <v>56240</v>
      </c>
      <c r="M13" s="233" t="s">
        <v>134</v>
      </c>
      <c r="N13" s="113" t="s">
        <v>134</v>
      </c>
      <c r="O13" s="115" t="s">
        <v>134</v>
      </c>
      <c r="P13" s="115" t="s">
        <v>134</v>
      </c>
      <c r="Q13" s="107"/>
      <c r="R13" s="114"/>
    </row>
    <row r="14" spans="3:18" x14ac:dyDescent="0.25">
      <c r="C14" s="393"/>
      <c r="D14" s="147"/>
      <c r="E14" s="148"/>
      <c r="F14" s="225"/>
      <c r="G14" s="149" t="s">
        <v>155</v>
      </c>
      <c r="H14" s="150" t="s">
        <v>156</v>
      </c>
      <c r="I14" s="151"/>
      <c r="J14" s="152"/>
      <c r="K14" s="152"/>
      <c r="L14" s="153">
        <v>0</v>
      </c>
      <c r="M14" s="236"/>
      <c r="N14" s="243"/>
      <c r="O14" s="155"/>
      <c r="P14" s="155"/>
      <c r="Q14" s="156"/>
      <c r="R14" s="154" t="s">
        <v>157</v>
      </c>
    </row>
    <row r="15" spans="3:18" ht="21" x14ac:dyDescent="0.25">
      <c r="C15" s="393"/>
      <c r="D15" s="105">
        <v>6</v>
      </c>
      <c r="E15" s="106" t="s">
        <v>158</v>
      </c>
      <c r="F15" s="379" t="s">
        <v>159</v>
      </c>
      <c r="G15" s="108" t="s">
        <v>160</v>
      </c>
      <c r="H15" s="157" t="s">
        <v>161</v>
      </c>
      <c r="I15" s="110">
        <v>5520</v>
      </c>
      <c r="J15" s="111"/>
      <c r="K15" s="111">
        <v>0</v>
      </c>
      <c r="L15" s="112">
        <v>0</v>
      </c>
      <c r="M15" s="233"/>
      <c r="N15" s="113" t="s">
        <v>134</v>
      </c>
      <c r="O15" s="115" t="s">
        <v>134</v>
      </c>
      <c r="P15" s="115" t="s">
        <v>134</v>
      </c>
      <c r="Q15" s="107"/>
      <c r="R15" s="114"/>
    </row>
    <row r="16" spans="3:18" ht="21" x14ac:dyDescent="0.25">
      <c r="C16" s="393"/>
      <c r="D16" s="127"/>
      <c r="E16" s="117"/>
      <c r="F16" s="401"/>
      <c r="G16" s="118" t="s">
        <v>162</v>
      </c>
      <c r="H16" s="119" t="s">
        <v>163</v>
      </c>
      <c r="I16" s="158">
        <v>5520</v>
      </c>
      <c r="J16" s="159"/>
      <c r="K16" s="159">
        <v>0</v>
      </c>
      <c r="L16" s="160">
        <v>0</v>
      </c>
      <c r="M16" s="237"/>
      <c r="N16" s="244" t="s">
        <v>164</v>
      </c>
      <c r="O16" s="162" t="s">
        <v>134</v>
      </c>
      <c r="P16" s="162" t="s">
        <v>134</v>
      </c>
      <c r="Q16" s="163"/>
      <c r="R16" s="161"/>
    </row>
    <row r="17" spans="3:18" x14ac:dyDescent="0.25">
      <c r="C17" s="393"/>
      <c r="D17" s="164"/>
      <c r="E17" s="148"/>
      <c r="F17" s="395"/>
      <c r="G17" s="149" t="s">
        <v>165</v>
      </c>
      <c r="H17" s="150" t="s">
        <v>166</v>
      </c>
      <c r="I17" s="151"/>
      <c r="J17" s="152"/>
      <c r="K17" s="152"/>
      <c r="L17" s="153">
        <v>0</v>
      </c>
      <c r="M17" s="236"/>
      <c r="N17" s="243"/>
      <c r="O17" s="155"/>
      <c r="P17" s="155"/>
      <c r="Q17" s="156"/>
      <c r="R17" s="154" t="s">
        <v>157</v>
      </c>
    </row>
    <row r="18" spans="3:18" x14ac:dyDescent="0.25">
      <c r="C18" s="393"/>
      <c r="D18" s="146">
        <v>7</v>
      </c>
      <c r="E18" s="165" t="s">
        <v>167</v>
      </c>
      <c r="F18" s="224" t="s">
        <v>168</v>
      </c>
      <c r="G18" s="138" t="s">
        <v>169</v>
      </c>
      <c r="H18" s="109" t="s">
        <v>167</v>
      </c>
      <c r="I18" s="110"/>
      <c r="J18" s="111"/>
      <c r="K18" s="111">
        <v>8</v>
      </c>
      <c r="L18" s="112">
        <v>0</v>
      </c>
      <c r="M18" s="233" t="s">
        <v>134</v>
      </c>
      <c r="N18" s="113"/>
      <c r="O18" s="115" t="s">
        <v>134</v>
      </c>
      <c r="P18" s="115" t="s">
        <v>134</v>
      </c>
      <c r="Q18" s="107"/>
      <c r="R18" s="114" t="s">
        <v>170</v>
      </c>
    </row>
    <row r="19" spans="3:18" x14ac:dyDescent="0.25">
      <c r="C19" s="393"/>
      <c r="D19" s="136">
        <v>8</v>
      </c>
      <c r="E19" s="132" t="s">
        <v>171</v>
      </c>
      <c r="F19" s="379" t="s">
        <v>172</v>
      </c>
      <c r="G19" s="108" t="s">
        <v>173</v>
      </c>
      <c r="H19" s="109" t="s">
        <v>171</v>
      </c>
      <c r="I19" s="110">
        <v>3360</v>
      </c>
      <c r="J19" s="111"/>
      <c r="K19" s="111">
        <v>0</v>
      </c>
      <c r="L19" s="112">
        <v>0</v>
      </c>
      <c r="M19" s="233"/>
      <c r="N19" s="113" t="s">
        <v>134</v>
      </c>
      <c r="O19" s="115" t="s">
        <v>134</v>
      </c>
      <c r="P19" s="115" t="s">
        <v>134</v>
      </c>
      <c r="Q19" s="107"/>
      <c r="R19" s="114"/>
    </row>
    <row r="20" spans="3:18" x14ac:dyDescent="0.25">
      <c r="C20" s="393"/>
      <c r="D20" s="131">
        <v>9</v>
      </c>
      <c r="E20" s="165" t="s">
        <v>174</v>
      </c>
      <c r="F20" s="395"/>
      <c r="G20" s="149" t="s">
        <v>175</v>
      </c>
      <c r="H20" s="230" t="s">
        <v>176</v>
      </c>
      <c r="I20" s="133"/>
      <c r="J20" s="134"/>
      <c r="K20" s="134"/>
      <c r="L20" s="135">
        <v>0</v>
      </c>
      <c r="M20" s="238"/>
      <c r="N20" s="245"/>
      <c r="O20" s="167"/>
      <c r="P20" s="167"/>
      <c r="Q20" s="168"/>
      <c r="R20" s="166" t="s">
        <v>177</v>
      </c>
    </row>
    <row r="21" spans="3:18" x14ac:dyDescent="0.25">
      <c r="C21" s="393"/>
      <c r="D21" s="136">
        <v>10</v>
      </c>
      <c r="E21" s="132" t="s">
        <v>178</v>
      </c>
      <c r="F21" s="137" t="s">
        <v>179</v>
      </c>
      <c r="G21" s="138" t="s">
        <v>180</v>
      </c>
      <c r="H21" s="139" t="s">
        <v>181</v>
      </c>
      <c r="I21" s="140"/>
      <c r="J21" s="141"/>
      <c r="K21" s="141"/>
      <c r="L21" s="142">
        <v>0</v>
      </c>
      <c r="M21" s="235"/>
      <c r="N21" s="143"/>
      <c r="O21" s="145"/>
      <c r="P21" s="145"/>
      <c r="Q21" s="137"/>
      <c r="R21" s="144" t="s">
        <v>182</v>
      </c>
    </row>
    <row r="22" spans="3:18" x14ac:dyDescent="0.25">
      <c r="C22" s="393"/>
      <c r="D22" s="146">
        <v>11</v>
      </c>
      <c r="E22" s="165" t="s">
        <v>183</v>
      </c>
      <c r="F22" s="379" t="s">
        <v>184</v>
      </c>
      <c r="G22" s="108" t="s">
        <v>185</v>
      </c>
      <c r="H22" s="109" t="s">
        <v>186</v>
      </c>
      <c r="I22" s="169"/>
      <c r="J22" s="170"/>
      <c r="K22" s="170"/>
      <c r="L22" s="171">
        <v>0</v>
      </c>
      <c r="M22" s="239"/>
      <c r="N22" s="242"/>
      <c r="O22" s="172"/>
      <c r="P22" s="172"/>
      <c r="Q22" s="224"/>
      <c r="R22" s="223" t="s">
        <v>182</v>
      </c>
    </row>
    <row r="23" spans="3:18" x14ac:dyDescent="0.25">
      <c r="C23" s="393"/>
      <c r="D23" s="147"/>
      <c r="E23" s="148"/>
      <c r="F23" s="401"/>
      <c r="G23" s="118" t="s">
        <v>187</v>
      </c>
      <c r="H23" s="229" t="s">
        <v>188</v>
      </c>
      <c r="I23" s="158"/>
      <c r="J23" s="159"/>
      <c r="K23" s="260"/>
      <c r="L23" s="261">
        <v>0</v>
      </c>
      <c r="M23" s="237"/>
      <c r="N23" s="244"/>
      <c r="O23" s="162"/>
      <c r="P23" s="162"/>
      <c r="Q23" s="163"/>
      <c r="R23" s="161" t="s">
        <v>157</v>
      </c>
    </row>
    <row r="24" spans="3:18" x14ac:dyDescent="0.25">
      <c r="C24" s="394"/>
      <c r="D24" s="131">
        <v>12</v>
      </c>
      <c r="E24" s="132" t="s">
        <v>189</v>
      </c>
      <c r="F24" s="395"/>
      <c r="G24" s="149" t="s">
        <v>190</v>
      </c>
      <c r="H24" s="150" t="s">
        <v>189</v>
      </c>
      <c r="I24" s="173">
        <v>9920</v>
      </c>
      <c r="J24" s="174">
        <v>52600</v>
      </c>
      <c r="K24" s="260">
        <v>2</v>
      </c>
      <c r="L24" s="261">
        <f>(I24+J24)*K24</f>
        <v>125040</v>
      </c>
      <c r="M24" s="238" t="s">
        <v>134</v>
      </c>
      <c r="N24" s="245"/>
      <c r="O24" s="167" t="s">
        <v>134</v>
      </c>
      <c r="P24" s="167" t="s">
        <v>134</v>
      </c>
      <c r="Q24" s="168"/>
      <c r="R24" s="166" t="s">
        <v>182</v>
      </c>
    </row>
    <row r="25" spans="3:18" x14ac:dyDescent="0.25">
      <c r="C25" s="392" t="s">
        <v>191</v>
      </c>
      <c r="D25" s="131">
        <v>13</v>
      </c>
      <c r="E25" s="132" t="s">
        <v>192</v>
      </c>
      <c r="F25" s="137" t="s">
        <v>193</v>
      </c>
      <c r="G25" s="138" t="s">
        <v>194</v>
      </c>
      <c r="H25" s="139" t="s">
        <v>195</v>
      </c>
      <c r="I25" s="140">
        <v>53160</v>
      </c>
      <c r="J25" s="141">
        <v>52600</v>
      </c>
      <c r="K25" s="141">
        <v>0</v>
      </c>
      <c r="L25" s="142">
        <v>0</v>
      </c>
      <c r="M25" s="235"/>
      <c r="N25" s="143" t="s">
        <v>134</v>
      </c>
      <c r="O25" s="145" t="s">
        <v>134</v>
      </c>
      <c r="P25" s="145" t="s">
        <v>134</v>
      </c>
      <c r="Q25" s="137"/>
      <c r="R25" s="144"/>
    </row>
    <row r="26" spans="3:18" x14ac:dyDescent="0.25">
      <c r="C26" s="393"/>
      <c r="D26" s="136">
        <v>14</v>
      </c>
      <c r="E26" s="132" t="s">
        <v>196</v>
      </c>
      <c r="F26" s="137" t="s">
        <v>197</v>
      </c>
      <c r="G26" s="138" t="s">
        <v>198</v>
      </c>
      <c r="H26" s="139" t="s">
        <v>199</v>
      </c>
      <c r="I26" s="140">
        <v>1300</v>
      </c>
      <c r="J26" s="141"/>
      <c r="K26" s="141">
        <v>0</v>
      </c>
      <c r="L26" s="142">
        <v>0</v>
      </c>
      <c r="M26" s="235"/>
      <c r="N26" s="143" t="s">
        <v>134</v>
      </c>
      <c r="O26" s="145" t="s">
        <v>134</v>
      </c>
      <c r="P26" s="145" t="s">
        <v>134</v>
      </c>
      <c r="Q26" s="137"/>
      <c r="R26" s="144"/>
    </row>
    <row r="27" spans="3:18" x14ac:dyDescent="0.25">
      <c r="C27" s="393"/>
      <c r="D27" s="105">
        <v>15</v>
      </c>
      <c r="E27" s="106" t="s">
        <v>200</v>
      </c>
      <c r="F27" s="107" t="s">
        <v>201</v>
      </c>
      <c r="G27" s="108" t="s">
        <v>202</v>
      </c>
      <c r="H27" s="109" t="s">
        <v>203</v>
      </c>
      <c r="I27" s="110">
        <v>1240</v>
      </c>
      <c r="J27" s="111"/>
      <c r="K27" s="111">
        <v>0</v>
      </c>
      <c r="L27" s="112">
        <v>0</v>
      </c>
      <c r="M27" s="233"/>
      <c r="N27" s="113" t="s">
        <v>134</v>
      </c>
      <c r="O27" s="115" t="s">
        <v>134</v>
      </c>
      <c r="P27" s="115" t="s">
        <v>134</v>
      </c>
      <c r="Q27" s="107"/>
      <c r="R27" s="114"/>
    </row>
    <row r="28" spans="3:18" ht="21" x14ac:dyDescent="0.25">
      <c r="C28" s="393"/>
      <c r="D28" s="164"/>
      <c r="E28" s="148"/>
      <c r="F28" s="228" t="s">
        <v>204</v>
      </c>
      <c r="G28" s="149" t="s">
        <v>205</v>
      </c>
      <c r="H28" s="176" t="s">
        <v>206</v>
      </c>
      <c r="I28" s="128">
        <v>1240</v>
      </c>
      <c r="J28" s="129"/>
      <c r="K28" s="129">
        <v>0</v>
      </c>
      <c r="L28" s="130">
        <v>0</v>
      </c>
      <c r="M28" s="240"/>
      <c r="N28" s="246" t="s">
        <v>134</v>
      </c>
      <c r="O28" s="177" t="s">
        <v>134</v>
      </c>
      <c r="P28" s="177" t="s">
        <v>134</v>
      </c>
      <c r="Q28" s="228"/>
      <c r="R28" s="231"/>
    </row>
    <row r="29" spans="3:18" x14ac:dyDescent="0.25">
      <c r="C29" s="393"/>
      <c r="D29" s="146">
        <v>16</v>
      </c>
      <c r="E29" s="106" t="s">
        <v>207</v>
      </c>
      <c r="F29" s="107" t="s">
        <v>208</v>
      </c>
      <c r="G29" s="108" t="s">
        <v>209</v>
      </c>
      <c r="H29" s="109" t="s">
        <v>210</v>
      </c>
      <c r="I29" s="110">
        <v>2060</v>
      </c>
      <c r="J29" s="111"/>
      <c r="K29" s="111">
        <v>0</v>
      </c>
      <c r="L29" s="112">
        <v>0</v>
      </c>
      <c r="M29" s="233"/>
      <c r="N29" s="113" t="s">
        <v>134</v>
      </c>
      <c r="O29" s="115" t="s">
        <v>134</v>
      </c>
      <c r="P29" s="115" t="s">
        <v>134</v>
      </c>
      <c r="Q29" s="107"/>
      <c r="R29" s="114"/>
    </row>
    <row r="30" spans="3:18" x14ac:dyDescent="0.25">
      <c r="C30" s="393"/>
      <c r="D30" s="127"/>
      <c r="E30" s="117"/>
      <c r="F30" s="228" t="s">
        <v>211</v>
      </c>
      <c r="G30" s="118" t="s">
        <v>212</v>
      </c>
      <c r="H30" s="229" t="s">
        <v>213</v>
      </c>
      <c r="I30" s="178">
        <v>55080</v>
      </c>
      <c r="J30" s="179">
        <v>52600</v>
      </c>
      <c r="K30" s="179">
        <v>0</v>
      </c>
      <c r="L30" s="180">
        <v>0</v>
      </c>
      <c r="M30" s="234"/>
      <c r="N30" s="123" t="s">
        <v>134</v>
      </c>
      <c r="O30" s="125" t="s">
        <v>134</v>
      </c>
      <c r="P30" s="125" t="s">
        <v>134</v>
      </c>
      <c r="Q30" s="181"/>
      <c r="R30" s="124"/>
    </row>
    <row r="31" spans="3:18" x14ac:dyDescent="0.25">
      <c r="C31" s="393"/>
      <c r="D31" s="127"/>
      <c r="E31" s="117"/>
      <c r="F31" s="182"/>
      <c r="G31" s="118" t="s">
        <v>214</v>
      </c>
      <c r="H31" s="229" t="s">
        <v>215</v>
      </c>
      <c r="I31" s="178"/>
      <c r="J31" s="179"/>
      <c r="K31" s="179"/>
      <c r="L31" s="180">
        <v>0</v>
      </c>
      <c r="M31" s="234"/>
      <c r="N31" s="123"/>
      <c r="O31" s="125"/>
      <c r="P31" s="125"/>
      <c r="Q31" s="181"/>
      <c r="R31" s="124" t="s">
        <v>157</v>
      </c>
    </row>
    <row r="32" spans="3:18" x14ac:dyDescent="0.25">
      <c r="C32" s="393"/>
      <c r="D32" s="116"/>
      <c r="E32" s="117"/>
      <c r="F32" s="228" t="s">
        <v>216</v>
      </c>
      <c r="G32" s="118" t="s">
        <v>217</v>
      </c>
      <c r="H32" s="229" t="s">
        <v>218</v>
      </c>
      <c r="I32" s="178">
        <v>2140</v>
      </c>
      <c r="J32" s="179"/>
      <c r="K32" s="179">
        <v>0</v>
      </c>
      <c r="L32" s="180">
        <v>0</v>
      </c>
      <c r="M32" s="234"/>
      <c r="N32" s="123" t="s">
        <v>134</v>
      </c>
      <c r="O32" s="125" t="s">
        <v>134</v>
      </c>
      <c r="P32" s="125" t="s">
        <v>134</v>
      </c>
      <c r="Q32" s="181"/>
      <c r="R32" s="124"/>
    </row>
    <row r="33" spans="3:18" x14ac:dyDescent="0.25">
      <c r="C33" s="393"/>
      <c r="D33" s="127"/>
      <c r="E33" s="117"/>
      <c r="F33" s="183"/>
      <c r="G33" s="118" t="s">
        <v>219</v>
      </c>
      <c r="H33" s="229" t="s">
        <v>220</v>
      </c>
      <c r="I33" s="178"/>
      <c r="J33" s="179"/>
      <c r="K33" s="179"/>
      <c r="L33" s="180">
        <v>0</v>
      </c>
      <c r="M33" s="234"/>
      <c r="N33" s="123"/>
      <c r="O33" s="125"/>
      <c r="P33" s="125"/>
      <c r="Q33" s="181"/>
      <c r="R33" s="124" t="s">
        <v>157</v>
      </c>
    </row>
    <row r="34" spans="3:18" x14ac:dyDescent="0.25">
      <c r="C34" s="393"/>
      <c r="D34" s="116"/>
      <c r="E34" s="117"/>
      <c r="F34" s="183"/>
      <c r="G34" s="118" t="s">
        <v>221</v>
      </c>
      <c r="H34" s="229" t="s">
        <v>222</v>
      </c>
      <c r="I34" s="178"/>
      <c r="J34" s="179"/>
      <c r="K34" s="179"/>
      <c r="L34" s="180">
        <v>0</v>
      </c>
      <c r="M34" s="234"/>
      <c r="N34" s="123"/>
      <c r="O34" s="125"/>
      <c r="P34" s="125"/>
      <c r="Q34" s="181"/>
      <c r="R34" s="124" t="s">
        <v>157</v>
      </c>
    </row>
    <row r="35" spans="3:18" x14ac:dyDescent="0.25">
      <c r="C35" s="393"/>
      <c r="D35" s="127"/>
      <c r="E35" s="117"/>
      <c r="F35" s="183"/>
      <c r="G35" s="118" t="s">
        <v>223</v>
      </c>
      <c r="H35" s="229" t="s">
        <v>224</v>
      </c>
      <c r="I35" s="178"/>
      <c r="J35" s="179"/>
      <c r="K35" s="179"/>
      <c r="L35" s="180">
        <v>0</v>
      </c>
      <c r="M35" s="234"/>
      <c r="N35" s="123"/>
      <c r="O35" s="125"/>
      <c r="P35" s="125"/>
      <c r="Q35" s="181"/>
      <c r="R35" s="124" t="s">
        <v>134</v>
      </c>
    </row>
    <row r="36" spans="3:18" x14ac:dyDescent="0.25">
      <c r="C36" s="393"/>
      <c r="D36" s="116"/>
      <c r="E36" s="117"/>
      <c r="F36" s="182"/>
      <c r="G36" s="149" t="s">
        <v>225</v>
      </c>
      <c r="H36" s="150" t="s">
        <v>226</v>
      </c>
      <c r="I36" s="178"/>
      <c r="J36" s="179"/>
      <c r="K36" s="179"/>
      <c r="L36" s="180">
        <v>0</v>
      </c>
      <c r="M36" s="234"/>
      <c r="N36" s="123"/>
      <c r="O36" s="125"/>
      <c r="P36" s="125"/>
      <c r="Q36" s="181"/>
      <c r="R36" s="124" t="s">
        <v>157</v>
      </c>
    </row>
    <row r="37" spans="3:18" x14ac:dyDescent="0.25">
      <c r="C37" s="393"/>
      <c r="D37" s="136">
        <v>17</v>
      </c>
      <c r="E37" s="132" t="s">
        <v>227</v>
      </c>
      <c r="F37" s="137" t="s">
        <v>228</v>
      </c>
      <c r="G37" s="138" t="s">
        <v>229</v>
      </c>
      <c r="H37" s="139" t="s">
        <v>230</v>
      </c>
      <c r="I37" s="140">
        <v>2520</v>
      </c>
      <c r="J37" s="141"/>
      <c r="K37" s="141">
        <v>0</v>
      </c>
      <c r="L37" s="142">
        <v>0</v>
      </c>
      <c r="M37" s="235"/>
      <c r="N37" s="143" t="s">
        <v>134</v>
      </c>
      <c r="O37" s="145" t="s">
        <v>134</v>
      </c>
      <c r="P37" s="145" t="s">
        <v>134</v>
      </c>
      <c r="Q37" s="137"/>
      <c r="R37" s="144"/>
    </row>
    <row r="38" spans="3:18" x14ac:dyDescent="0.25">
      <c r="C38" s="393"/>
      <c r="D38" s="105">
        <v>18</v>
      </c>
      <c r="E38" s="132" t="s">
        <v>231</v>
      </c>
      <c r="F38" s="379" t="s">
        <v>232</v>
      </c>
      <c r="G38" s="226" t="s">
        <v>233</v>
      </c>
      <c r="H38" s="396" t="s">
        <v>234</v>
      </c>
      <c r="I38" s="169">
        <v>1980</v>
      </c>
      <c r="J38" s="170"/>
      <c r="K38" s="170">
        <v>0</v>
      </c>
      <c r="L38" s="184">
        <v>0</v>
      </c>
      <c r="M38" s="409"/>
      <c r="N38" s="410" t="s">
        <v>134</v>
      </c>
      <c r="O38" s="389" t="s">
        <v>134</v>
      </c>
      <c r="P38" s="389" t="s">
        <v>134</v>
      </c>
      <c r="Q38" s="379"/>
      <c r="R38" s="397"/>
    </row>
    <row r="39" spans="3:18" x14ac:dyDescent="0.25">
      <c r="C39" s="393"/>
      <c r="D39" s="136">
        <v>19</v>
      </c>
      <c r="E39" s="132" t="s">
        <v>235</v>
      </c>
      <c r="F39" s="395"/>
      <c r="G39" s="227"/>
      <c r="H39" s="386"/>
      <c r="I39" s="133"/>
      <c r="J39" s="134"/>
      <c r="K39" s="134"/>
      <c r="L39" s="135">
        <v>0</v>
      </c>
      <c r="M39" s="408"/>
      <c r="N39" s="411"/>
      <c r="O39" s="391"/>
      <c r="P39" s="391"/>
      <c r="Q39" s="380"/>
      <c r="R39" s="398"/>
    </row>
    <row r="40" spans="3:18" x14ac:dyDescent="0.25">
      <c r="C40" s="393"/>
      <c r="D40" s="136">
        <v>20</v>
      </c>
      <c r="E40" s="132" t="s">
        <v>236</v>
      </c>
      <c r="F40" s="379" t="s">
        <v>237</v>
      </c>
      <c r="G40" s="226" t="s">
        <v>238</v>
      </c>
      <c r="H40" s="385" t="s">
        <v>239</v>
      </c>
      <c r="I40" s="185">
        <v>440</v>
      </c>
      <c r="J40" s="186"/>
      <c r="K40" s="186">
        <v>0</v>
      </c>
      <c r="L40" s="184">
        <v>0</v>
      </c>
      <c r="M40" s="409"/>
      <c r="N40" s="410" t="s">
        <v>134</v>
      </c>
      <c r="O40" s="389" t="s">
        <v>134</v>
      </c>
      <c r="P40" s="389" t="s">
        <v>134</v>
      </c>
      <c r="Q40" s="379"/>
      <c r="R40" s="397"/>
    </row>
    <row r="41" spans="3:18" x14ac:dyDescent="0.25">
      <c r="C41" s="393"/>
      <c r="D41" s="131">
        <v>21</v>
      </c>
      <c r="E41" s="132" t="s">
        <v>239</v>
      </c>
      <c r="F41" s="395"/>
      <c r="G41" s="227"/>
      <c r="H41" s="386"/>
      <c r="I41" s="133"/>
      <c r="J41" s="134"/>
      <c r="K41" s="134"/>
      <c r="L41" s="135">
        <v>0</v>
      </c>
      <c r="M41" s="408"/>
      <c r="N41" s="411"/>
      <c r="O41" s="391"/>
      <c r="P41" s="391"/>
      <c r="Q41" s="380"/>
      <c r="R41" s="398"/>
    </row>
    <row r="42" spans="3:18" ht="42" x14ac:dyDescent="0.25">
      <c r="C42" s="393"/>
      <c r="D42" s="131">
        <v>22</v>
      </c>
      <c r="E42" s="132" t="s">
        <v>240</v>
      </c>
      <c r="F42" s="137" t="s">
        <v>241</v>
      </c>
      <c r="G42" s="138" t="s">
        <v>242</v>
      </c>
      <c r="H42" s="187" t="s">
        <v>243</v>
      </c>
      <c r="I42" s="188">
        <v>420</v>
      </c>
      <c r="J42" s="189"/>
      <c r="K42" s="189">
        <v>0</v>
      </c>
      <c r="L42" s="190">
        <v>0</v>
      </c>
      <c r="M42" s="235"/>
      <c r="N42" s="143" t="s">
        <v>134</v>
      </c>
      <c r="O42" s="145" t="s">
        <v>134</v>
      </c>
      <c r="P42" s="145" t="s">
        <v>134</v>
      </c>
      <c r="Q42" s="137"/>
      <c r="R42" s="144"/>
    </row>
    <row r="43" spans="3:18" ht="42" x14ac:dyDescent="0.25">
      <c r="C43" s="393"/>
      <c r="D43" s="105">
        <v>23</v>
      </c>
      <c r="E43" s="165" t="s">
        <v>244</v>
      </c>
      <c r="F43" s="191" t="s">
        <v>245</v>
      </c>
      <c r="G43" s="108" t="s">
        <v>246</v>
      </c>
      <c r="H43" s="157" t="s">
        <v>247</v>
      </c>
      <c r="I43" s="192"/>
      <c r="J43" s="193"/>
      <c r="K43" s="193">
        <v>0</v>
      </c>
      <c r="L43" s="194">
        <v>0</v>
      </c>
      <c r="M43" s="233"/>
      <c r="N43" s="113" t="s">
        <v>134</v>
      </c>
      <c r="O43" s="115" t="s">
        <v>134</v>
      </c>
      <c r="P43" s="115" t="s">
        <v>134</v>
      </c>
      <c r="Q43" s="107"/>
      <c r="R43" s="114"/>
    </row>
    <row r="44" spans="3:18" x14ac:dyDescent="0.25">
      <c r="C44" s="393"/>
      <c r="D44" s="147"/>
      <c r="E44" s="148"/>
      <c r="F44" s="156" t="s">
        <v>248</v>
      </c>
      <c r="G44" s="149" t="s">
        <v>249</v>
      </c>
      <c r="H44" s="150" t="s">
        <v>250</v>
      </c>
      <c r="I44" s="151">
        <v>46710</v>
      </c>
      <c r="J44" s="152">
        <v>52600</v>
      </c>
      <c r="K44" s="152">
        <v>0</v>
      </c>
      <c r="L44" s="153">
        <v>0</v>
      </c>
      <c r="M44" s="236"/>
      <c r="N44" s="243" t="s">
        <v>134</v>
      </c>
      <c r="O44" s="155" t="s">
        <v>134</v>
      </c>
      <c r="P44" s="155" t="s">
        <v>134</v>
      </c>
      <c r="Q44" s="156"/>
      <c r="R44" s="154"/>
    </row>
    <row r="45" spans="3:18" ht="21" x14ac:dyDescent="0.25">
      <c r="C45" s="393"/>
      <c r="D45" s="146">
        <v>24</v>
      </c>
      <c r="E45" s="165" t="s">
        <v>251</v>
      </c>
      <c r="F45" s="107" t="s">
        <v>252</v>
      </c>
      <c r="G45" s="108" t="s">
        <v>253</v>
      </c>
      <c r="H45" s="157" t="s">
        <v>254</v>
      </c>
      <c r="I45" s="192">
        <v>46710</v>
      </c>
      <c r="J45" s="193">
        <v>52600</v>
      </c>
      <c r="K45" s="193">
        <v>0</v>
      </c>
      <c r="L45" s="194">
        <v>0</v>
      </c>
      <c r="M45" s="233"/>
      <c r="N45" s="113" t="s">
        <v>134</v>
      </c>
      <c r="O45" s="115" t="s">
        <v>134</v>
      </c>
      <c r="P45" s="115" t="s">
        <v>134</v>
      </c>
      <c r="Q45" s="107"/>
      <c r="R45" s="114"/>
    </row>
    <row r="46" spans="3:18" x14ac:dyDescent="0.25">
      <c r="C46" s="393"/>
      <c r="D46" s="127"/>
      <c r="E46" s="117"/>
      <c r="F46" s="181" t="s">
        <v>255</v>
      </c>
      <c r="G46" s="118" t="s">
        <v>256</v>
      </c>
      <c r="H46" s="229" t="s">
        <v>257</v>
      </c>
      <c r="I46" s="178">
        <v>1640</v>
      </c>
      <c r="J46" s="179"/>
      <c r="K46" s="179">
        <v>0</v>
      </c>
      <c r="L46" s="180">
        <v>0</v>
      </c>
      <c r="M46" s="234"/>
      <c r="N46" s="123" t="s">
        <v>134</v>
      </c>
      <c r="O46" s="125" t="s">
        <v>134</v>
      </c>
      <c r="P46" s="125" t="s">
        <v>134</v>
      </c>
      <c r="Q46" s="181"/>
      <c r="R46" s="124"/>
    </row>
    <row r="47" spans="3:18" x14ac:dyDescent="0.25">
      <c r="C47" s="393"/>
      <c r="D47" s="116"/>
      <c r="E47" s="117"/>
      <c r="F47" s="181" t="s">
        <v>258</v>
      </c>
      <c r="G47" s="118" t="s">
        <v>259</v>
      </c>
      <c r="H47" s="229" t="s">
        <v>260</v>
      </c>
      <c r="I47" s="178">
        <v>2140</v>
      </c>
      <c r="J47" s="179"/>
      <c r="K47" s="179">
        <v>0</v>
      </c>
      <c r="L47" s="180">
        <v>0</v>
      </c>
      <c r="M47" s="234"/>
      <c r="N47" s="123" t="s">
        <v>134</v>
      </c>
      <c r="O47" s="125" t="s">
        <v>134</v>
      </c>
      <c r="P47" s="125" t="s">
        <v>134</v>
      </c>
      <c r="Q47" s="181"/>
      <c r="R47" s="124"/>
    </row>
    <row r="48" spans="3:18" x14ac:dyDescent="0.25">
      <c r="C48" s="393"/>
      <c r="D48" s="116"/>
      <c r="E48" s="117"/>
      <c r="F48" s="181" t="s">
        <v>261</v>
      </c>
      <c r="G48" s="118" t="s">
        <v>262</v>
      </c>
      <c r="H48" s="229" t="s">
        <v>263</v>
      </c>
      <c r="I48" s="178">
        <v>2120</v>
      </c>
      <c r="J48" s="179"/>
      <c r="K48" s="179">
        <v>0</v>
      </c>
      <c r="L48" s="180">
        <v>0</v>
      </c>
      <c r="M48" s="234"/>
      <c r="N48" s="123" t="s">
        <v>134</v>
      </c>
      <c r="O48" s="125" t="s">
        <v>134</v>
      </c>
      <c r="P48" s="125" t="s">
        <v>134</v>
      </c>
      <c r="Q48" s="181"/>
      <c r="R48" s="124"/>
    </row>
    <row r="49" spans="3:18" x14ac:dyDescent="0.25">
      <c r="C49" s="393"/>
      <c r="D49" s="147"/>
      <c r="E49" s="148"/>
      <c r="F49" s="168" t="s">
        <v>264</v>
      </c>
      <c r="G49" s="149" t="s">
        <v>265</v>
      </c>
      <c r="H49" s="150" t="s">
        <v>266</v>
      </c>
      <c r="I49" s="173">
        <v>2240</v>
      </c>
      <c r="J49" s="174"/>
      <c r="K49" s="174">
        <v>0</v>
      </c>
      <c r="L49" s="175">
        <v>0</v>
      </c>
      <c r="M49" s="238"/>
      <c r="N49" s="245" t="s">
        <v>134</v>
      </c>
      <c r="O49" s="167" t="s">
        <v>134</v>
      </c>
      <c r="P49" s="167" t="s">
        <v>134</v>
      </c>
      <c r="Q49" s="168"/>
      <c r="R49" s="166"/>
    </row>
    <row r="50" spans="3:18" x14ac:dyDescent="0.25">
      <c r="C50" s="393"/>
      <c r="D50" s="136">
        <v>25</v>
      </c>
      <c r="E50" s="132" t="s">
        <v>267</v>
      </c>
      <c r="F50" s="137" t="s">
        <v>268</v>
      </c>
      <c r="G50" s="138" t="s">
        <v>269</v>
      </c>
      <c r="H50" s="139" t="s">
        <v>270</v>
      </c>
      <c r="I50" s="140">
        <v>1460</v>
      </c>
      <c r="J50" s="141"/>
      <c r="K50" s="141">
        <v>0</v>
      </c>
      <c r="L50" s="142">
        <v>0</v>
      </c>
      <c r="M50" s="235"/>
      <c r="N50" s="143" t="s">
        <v>134</v>
      </c>
      <c r="O50" s="145" t="s">
        <v>134</v>
      </c>
      <c r="P50" s="145" t="s">
        <v>134</v>
      </c>
      <c r="Q50" s="137"/>
      <c r="R50" s="144"/>
    </row>
    <row r="51" spans="3:18" x14ac:dyDescent="0.25">
      <c r="C51" s="393"/>
      <c r="D51" s="105">
        <v>26</v>
      </c>
      <c r="E51" s="106" t="s">
        <v>271</v>
      </c>
      <c r="F51" s="224" t="s">
        <v>272</v>
      </c>
      <c r="G51" s="108" t="s">
        <v>273</v>
      </c>
      <c r="H51" s="109" t="s">
        <v>274</v>
      </c>
      <c r="I51" s="110">
        <v>1600</v>
      </c>
      <c r="J51" s="111"/>
      <c r="K51" s="111">
        <v>0</v>
      </c>
      <c r="L51" s="112">
        <v>0</v>
      </c>
      <c r="M51" s="233"/>
      <c r="N51" s="113" t="s">
        <v>134</v>
      </c>
      <c r="O51" s="115" t="s">
        <v>134</v>
      </c>
      <c r="P51" s="115" t="s">
        <v>134</v>
      </c>
      <c r="Q51" s="107"/>
      <c r="R51" s="114"/>
    </row>
    <row r="52" spans="3:18" x14ac:dyDescent="0.25">
      <c r="C52" s="393"/>
      <c r="D52" s="116"/>
      <c r="E52" s="117"/>
      <c r="F52" s="195"/>
      <c r="G52" s="118" t="s">
        <v>275</v>
      </c>
      <c r="H52" s="229" t="s">
        <v>276</v>
      </c>
      <c r="I52" s="178"/>
      <c r="J52" s="179"/>
      <c r="K52" s="179">
        <v>0</v>
      </c>
      <c r="L52" s="180">
        <v>0</v>
      </c>
      <c r="M52" s="234"/>
      <c r="N52" s="123"/>
      <c r="O52" s="125"/>
      <c r="P52" s="125"/>
      <c r="Q52" s="181"/>
      <c r="R52" s="124" t="s">
        <v>157</v>
      </c>
    </row>
    <row r="53" spans="3:18" x14ac:dyDescent="0.25">
      <c r="C53" s="393"/>
      <c r="D53" s="116"/>
      <c r="E53" s="117"/>
      <c r="F53" s="228" t="s">
        <v>277</v>
      </c>
      <c r="G53" s="118" t="s">
        <v>278</v>
      </c>
      <c r="H53" s="229" t="s">
        <v>279</v>
      </c>
      <c r="I53" s="178">
        <v>1540</v>
      </c>
      <c r="J53" s="179"/>
      <c r="K53" s="179">
        <v>0</v>
      </c>
      <c r="L53" s="180">
        <v>0</v>
      </c>
      <c r="M53" s="234"/>
      <c r="N53" s="123" t="s">
        <v>134</v>
      </c>
      <c r="O53" s="125" t="s">
        <v>134</v>
      </c>
      <c r="P53" s="125" t="s">
        <v>134</v>
      </c>
      <c r="Q53" s="181"/>
      <c r="R53" s="124"/>
    </row>
    <row r="54" spans="3:18" x14ac:dyDescent="0.25">
      <c r="C54" s="393"/>
      <c r="D54" s="116"/>
      <c r="E54" s="117"/>
      <c r="F54" s="195"/>
      <c r="G54" s="118" t="s">
        <v>280</v>
      </c>
      <c r="H54" s="229" t="s">
        <v>281</v>
      </c>
      <c r="I54" s="178"/>
      <c r="J54" s="179"/>
      <c r="K54" s="179"/>
      <c r="L54" s="180">
        <v>0</v>
      </c>
      <c r="M54" s="234"/>
      <c r="N54" s="123"/>
      <c r="O54" s="125"/>
      <c r="P54" s="125"/>
      <c r="Q54" s="181"/>
      <c r="R54" s="124" t="s">
        <v>157</v>
      </c>
    </row>
    <row r="55" spans="3:18" x14ac:dyDescent="0.25">
      <c r="C55" s="393"/>
      <c r="D55" s="116"/>
      <c r="E55" s="117"/>
      <c r="F55" s="156" t="s">
        <v>282</v>
      </c>
      <c r="G55" s="149" t="s">
        <v>283</v>
      </c>
      <c r="H55" s="150" t="s">
        <v>284</v>
      </c>
      <c r="I55" s="151">
        <v>42000</v>
      </c>
      <c r="J55" s="152">
        <v>52600</v>
      </c>
      <c r="K55" s="152">
        <v>0</v>
      </c>
      <c r="L55" s="153">
        <v>0</v>
      </c>
      <c r="M55" s="236"/>
      <c r="N55" s="243" t="s">
        <v>134</v>
      </c>
      <c r="O55" s="155" t="s">
        <v>134</v>
      </c>
      <c r="P55" s="155" t="s">
        <v>134</v>
      </c>
      <c r="Q55" s="156"/>
      <c r="R55" s="154"/>
    </row>
    <row r="56" spans="3:18" x14ac:dyDescent="0.25">
      <c r="C56" s="393"/>
      <c r="D56" s="164"/>
      <c r="E56" s="148"/>
      <c r="F56" s="381" t="s">
        <v>285</v>
      </c>
      <c r="G56" s="383" t="s">
        <v>286</v>
      </c>
      <c r="H56" s="385" t="s">
        <v>287</v>
      </c>
      <c r="I56" s="185">
        <v>1100</v>
      </c>
      <c r="J56" s="186"/>
      <c r="K56" s="186">
        <v>8</v>
      </c>
      <c r="L56" s="184">
        <f t="shared" ref="L56" si="0">(I56+J56)*K56</f>
        <v>8800</v>
      </c>
      <c r="M56" s="234" t="s">
        <v>134</v>
      </c>
      <c r="N56" s="113" t="s">
        <v>134</v>
      </c>
      <c r="O56" s="115" t="s">
        <v>134</v>
      </c>
      <c r="P56" s="115" t="s">
        <v>134</v>
      </c>
      <c r="Q56" s="181"/>
      <c r="R56" s="223"/>
    </row>
    <row r="57" spans="3:18" x14ac:dyDescent="0.25">
      <c r="C57" s="393"/>
      <c r="D57" s="136">
        <v>27</v>
      </c>
      <c r="E57" s="132" t="s">
        <v>288</v>
      </c>
      <c r="F57" s="382"/>
      <c r="G57" s="384"/>
      <c r="H57" s="386"/>
      <c r="I57" s="133">
        <v>2340</v>
      </c>
      <c r="J57" s="134"/>
      <c r="K57" s="134">
        <v>0</v>
      </c>
      <c r="L57" s="135">
        <v>0</v>
      </c>
      <c r="M57" s="234"/>
      <c r="N57" s="123"/>
      <c r="O57" s="125" t="s">
        <v>134</v>
      </c>
      <c r="P57" s="125" t="s">
        <v>134</v>
      </c>
      <c r="Q57" s="156"/>
      <c r="R57" s="166"/>
    </row>
    <row r="58" spans="3:18" x14ac:dyDescent="0.25">
      <c r="C58" s="393"/>
      <c r="D58" s="131">
        <v>28</v>
      </c>
      <c r="E58" s="132" t="s">
        <v>289</v>
      </c>
      <c r="F58" s="137" t="s">
        <v>290</v>
      </c>
      <c r="G58" s="138" t="s">
        <v>291</v>
      </c>
      <c r="H58" s="139" t="s">
        <v>292</v>
      </c>
      <c r="I58" s="140">
        <v>500</v>
      </c>
      <c r="J58" s="141"/>
      <c r="K58" s="141">
        <v>0</v>
      </c>
      <c r="L58" s="142">
        <v>0</v>
      </c>
      <c r="M58" s="235"/>
      <c r="N58" s="143" t="s">
        <v>134</v>
      </c>
      <c r="O58" s="145" t="s">
        <v>134</v>
      </c>
      <c r="P58" s="145" t="s">
        <v>134</v>
      </c>
      <c r="Q58" s="137"/>
      <c r="R58" s="144"/>
    </row>
    <row r="59" spans="3:18" x14ac:dyDescent="0.25">
      <c r="C59" s="393"/>
      <c r="D59" s="131">
        <v>29</v>
      </c>
      <c r="E59" s="132" t="s">
        <v>293</v>
      </c>
      <c r="F59" s="196" t="s">
        <v>294</v>
      </c>
      <c r="G59" s="138" t="s">
        <v>295</v>
      </c>
      <c r="H59" s="139" t="s">
        <v>296</v>
      </c>
      <c r="I59" s="140">
        <v>46710</v>
      </c>
      <c r="J59" s="141">
        <v>52600</v>
      </c>
      <c r="K59" s="141">
        <v>0</v>
      </c>
      <c r="L59" s="142">
        <v>0</v>
      </c>
      <c r="M59" s="235"/>
      <c r="N59" s="143" t="s">
        <v>134</v>
      </c>
      <c r="O59" s="145" t="s">
        <v>134</v>
      </c>
      <c r="P59" s="145" t="s">
        <v>134</v>
      </c>
      <c r="Q59" s="137"/>
      <c r="R59" s="144"/>
    </row>
    <row r="60" spans="3:18" x14ac:dyDescent="0.25">
      <c r="C60" s="393"/>
      <c r="D60" s="146">
        <v>30</v>
      </c>
      <c r="E60" s="106" t="s">
        <v>297</v>
      </c>
      <c r="F60" s="224" t="s">
        <v>298</v>
      </c>
      <c r="G60" s="108" t="s">
        <v>299</v>
      </c>
      <c r="H60" s="109" t="s">
        <v>300</v>
      </c>
      <c r="I60" s="110">
        <v>46710</v>
      </c>
      <c r="J60" s="111">
        <v>52600</v>
      </c>
      <c r="K60" s="111">
        <v>0</v>
      </c>
      <c r="L60" s="112">
        <v>0</v>
      </c>
      <c r="M60" s="233"/>
      <c r="N60" s="113" t="s">
        <v>134</v>
      </c>
      <c r="O60" s="115" t="s">
        <v>134</v>
      </c>
      <c r="P60" s="115" t="s">
        <v>134</v>
      </c>
      <c r="Q60" s="107"/>
      <c r="R60" s="114"/>
    </row>
    <row r="61" spans="3:18" x14ac:dyDescent="0.25">
      <c r="C61" s="393"/>
      <c r="D61" s="127"/>
      <c r="E61" s="117"/>
      <c r="F61" s="163"/>
      <c r="G61" s="118" t="s">
        <v>301</v>
      </c>
      <c r="H61" s="229" t="s">
        <v>302</v>
      </c>
      <c r="I61" s="178"/>
      <c r="J61" s="179"/>
      <c r="K61" s="179"/>
      <c r="L61" s="180">
        <v>0</v>
      </c>
      <c r="M61" s="234"/>
      <c r="N61" s="123"/>
      <c r="O61" s="125"/>
      <c r="P61" s="125"/>
      <c r="Q61" s="181"/>
      <c r="R61" s="124" t="s">
        <v>157</v>
      </c>
    </row>
    <row r="62" spans="3:18" x14ac:dyDescent="0.25">
      <c r="C62" s="393"/>
      <c r="D62" s="164"/>
      <c r="E62" s="148"/>
      <c r="F62" s="168"/>
      <c r="G62" s="149" t="s">
        <v>303</v>
      </c>
      <c r="H62" s="150" t="s">
        <v>304</v>
      </c>
      <c r="I62" s="151"/>
      <c r="J62" s="152"/>
      <c r="K62" s="152"/>
      <c r="L62" s="153">
        <v>0</v>
      </c>
      <c r="M62" s="236"/>
      <c r="N62" s="243"/>
      <c r="O62" s="155"/>
      <c r="P62" s="155"/>
      <c r="Q62" s="156"/>
      <c r="R62" s="154" t="s">
        <v>305</v>
      </c>
    </row>
    <row r="63" spans="3:18" x14ac:dyDescent="0.25">
      <c r="C63" s="393"/>
      <c r="D63" s="131">
        <v>31</v>
      </c>
      <c r="E63" s="132" t="s">
        <v>306</v>
      </c>
      <c r="F63" s="137" t="s">
        <v>307</v>
      </c>
      <c r="G63" s="138" t="s">
        <v>308</v>
      </c>
      <c r="H63" s="139" t="s">
        <v>306</v>
      </c>
      <c r="I63" s="140"/>
      <c r="J63" s="141"/>
      <c r="K63" s="141"/>
      <c r="L63" s="142">
        <v>0</v>
      </c>
      <c r="M63" s="235"/>
      <c r="N63" s="143"/>
      <c r="O63" s="145"/>
      <c r="P63" s="145"/>
      <c r="Q63" s="137"/>
      <c r="R63" s="144" t="s">
        <v>182</v>
      </c>
    </row>
    <row r="64" spans="3:18" x14ac:dyDescent="0.25">
      <c r="C64" s="393"/>
      <c r="D64" s="105">
        <v>32</v>
      </c>
      <c r="E64" s="132" t="s">
        <v>309</v>
      </c>
      <c r="F64" s="137" t="s">
        <v>310</v>
      </c>
      <c r="G64" s="138" t="s">
        <v>311</v>
      </c>
      <c r="H64" s="139" t="s">
        <v>309</v>
      </c>
      <c r="I64" s="140"/>
      <c r="J64" s="141"/>
      <c r="K64" s="141"/>
      <c r="L64" s="142">
        <v>0</v>
      </c>
      <c r="M64" s="235"/>
      <c r="N64" s="143"/>
      <c r="O64" s="145"/>
      <c r="P64" s="145"/>
      <c r="Q64" s="137"/>
      <c r="R64" s="144" t="s">
        <v>157</v>
      </c>
    </row>
    <row r="65" spans="3:18" x14ac:dyDescent="0.25">
      <c r="C65" s="393"/>
      <c r="D65" s="131">
        <v>33</v>
      </c>
      <c r="E65" s="132" t="s">
        <v>312</v>
      </c>
      <c r="F65" s="137"/>
      <c r="G65" s="138"/>
      <c r="H65" s="139"/>
      <c r="I65" s="140"/>
      <c r="J65" s="141"/>
      <c r="K65" s="141"/>
      <c r="L65" s="142">
        <v>0</v>
      </c>
      <c r="M65" s="235"/>
      <c r="N65" s="143"/>
      <c r="O65" s="145"/>
      <c r="P65" s="145"/>
      <c r="Q65" s="137"/>
      <c r="R65" s="144"/>
    </row>
    <row r="66" spans="3:18" x14ac:dyDescent="0.25">
      <c r="C66" s="393"/>
      <c r="D66" s="131">
        <v>34</v>
      </c>
      <c r="E66" s="132" t="s">
        <v>313</v>
      </c>
      <c r="F66" s="137"/>
      <c r="G66" s="138"/>
      <c r="H66" s="139"/>
      <c r="I66" s="140"/>
      <c r="J66" s="141"/>
      <c r="K66" s="141"/>
      <c r="L66" s="142">
        <v>0</v>
      </c>
      <c r="M66" s="235"/>
      <c r="N66" s="143"/>
      <c r="O66" s="145"/>
      <c r="P66" s="145"/>
      <c r="Q66" s="137"/>
      <c r="R66" s="144"/>
    </row>
    <row r="67" spans="3:18" x14ac:dyDescent="0.25">
      <c r="C67" s="393"/>
      <c r="D67" s="146">
        <v>35</v>
      </c>
      <c r="E67" s="106" t="s">
        <v>314</v>
      </c>
      <c r="F67" s="107" t="s">
        <v>315</v>
      </c>
      <c r="G67" s="108" t="s">
        <v>316</v>
      </c>
      <c r="H67" s="109" t="s">
        <v>317</v>
      </c>
      <c r="I67" s="110">
        <v>54150</v>
      </c>
      <c r="J67" s="111">
        <v>52600</v>
      </c>
      <c r="K67" s="111">
        <v>0</v>
      </c>
      <c r="L67" s="112">
        <v>0</v>
      </c>
      <c r="M67" s="233"/>
      <c r="N67" s="113" t="s">
        <v>134</v>
      </c>
      <c r="O67" s="115" t="s">
        <v>134</v>
      </c>
      <c r="P67" s="115" t="s">
        <v>134</v>
      </c>
      <c r="Q67" s="115" t="s">
        <v>134</v>
      </c>
      <c r="R67" s="114"/>
    </row>
    <row r="68" spans="3:18" ht="21" x14ac:dyDescent="0.25">
      <c r="C68" s="393"/>
      <c r="D68" s="127"/>
      <c r="E68" s="117"/>
      <c r="F68" s="181" t="s">
        <v>208</v>
      </c>
      <c r="G68" s="118" t="s">
        <v>318</v>
      </c>
      <c r="H68" s="119" t="s">
        <v>319</v>
      </c>
      <c r="I68" s="178">
        <v>7440</v>
      </c>
      <c r="J68" s="179">
        <v>52600</v>
      </c>
      <c r="K68" s="179">
        <v>0</v>
      </c>
      <c r="L68" s="180">
        <v>0</v>
      </c>
      <c r="M68" s="234"/>
      <c r="N68" s="123" t="s">
        <v>134</v>
      </c>
      <c r="O68" s="125" t="s">
        <v>134</v>
      </c>
      <c r="P68" s="125" t="s">
        <v>134</v>
      </c>
      <c r="Q68" s="181"/>
      <c r="R68" s="124"/>
    </row>
    <row r="69" spans="3:18" x14ac:dyDescent="0.25">
      <c r="C69" s="393"/>
      <c r="D69" s="164"/>
      <c r="E69" s="148"/>
      <c r="F69" s="168" t="s">
        <v>320</v>
      </c>
      <c r="G69" s="149" t="s">
        <v>321</v>
      </c>
      <c r="H69" s="176" t="s">
        <v>322</v>
      </c>
      <c r="I69" s="151"/>
      <c r="J69" s="152"/>
      <c r="K69" s="152">
        <v>0</v>
      </c>
      <c r="L69" s="153">
        <v>0</v>
      </c>
      <c r="M69" s="236"/>
      <c r="N69" s="243"/>
      <c r="O69" s="155"/>
      <c r="P69" s="155"/>
      <c r="Q69" s="156"/>
      <c r="R69" s="154" t="s">
        <v>157</v>
      </c>
    </row>
    <row r="70" spans="3:18" x14ac:dyDescent="0.25">
      <c r="C70" s="393"/>
      <c r="D70" s="146">
        <v>36</v>
      </c>
      <c r="E70" s="106" t="s">
        <v>323</v>
      </c>
      <c r="F70" s="107" t="s">
        <v>324</v>
      </c>
      <c r="G70" s="108" t="s">
        <v>325</v>
      </c>
      <c r="H70" s="109" t="s">
        <v>326</v>
      </c>
      <c r="I70" s="110">
        <v>1120</v>
      </c>
      <c r="J70" s="111"/>
      <c r="K70" s="111">
        <v>0</v>
      </c>
      <c r="L70" s="112">
        <v>0</v>
      </c>
      <c r="M70" s="233"/>
      <c r="N70" s="113" t="s">
        <v>134</v>
      </c>
      <c r="O70" s="115" t="s">
        <v>134</v>
      </c>
      <c r="P70" s="115" t="s">
        <v>134</v>
      </c>
      <c r="Q70" s="107"/>
      <c r="R70" s="114"/>
    </row>
    <row r="71" spans="3:18" x14ac:dyDescent="0.25">
      <c r="C71" s="394"/>
      <c r="D71" s="164"/>
      <c r="E71" s="148"/>
      <c r="F71" s="156" t="s">
        <v>327</v>
      </c>
      <c r="G71" s="149" t="s">
        <v>328</v>
      </c>
      <c r="H71" s="150" t="s">
        <v>329</v>
      </c>
      <c r="I71" s="151">
        <v>1600</v>
      </c>
      <c r="J71" s="152"/>
      <c r="K71" s="152">
        <v>0</v>
      </c>
      <c r="L71" s="153">
        <v>0</v>
      </c>
      <c r="M71" s="236"/>
      <c r="N71" s="243" t="s">
        <v>134</v>
      </c>
      <c r="O71" s="155" t="s">
        <v>134</v>
      </c>
      <c r="P71" s="155" t="s">
        <v>134</v>
      </c>
      <c r="Q71" s="156"/>
      <c r="R71" s="154"/>
    </row>
    <row r="72" spans="3:18" ht="42" x14ac:dyDescent="0.25">
      <c r="C72" s="376" t="s">
        <v>330</v>
      </c>
      <c r="D72" s="146">
        <v>37</v>
      </c>
      <c r="E72" s="165" t="s">
        <v>331</v>
      </c>
      <c r="F72" s="224" t="s">
        <v>332</v>
      </c>
      <c r="G72" s="108" t="s">
        <v>333</v>
      </c>
      <c r="H72" s="157" t="s">
        <v>334</v>
      </c>
      <c r="I72" s="192">
        <v>61240</v>
      </c>
      <c r="J72" s="193">
        <v>52600</v>
      </c>
      <c r="K72" s="193">
        <v>0</v>
      </c>
      <c r="L72" s="194">
        <v>0</v>
      </c>
      <c r="M72" s="233"/>
      <c r="N72" s="113" t="s">
        <v>134</v>
      </c>
      <c r="O72" s="115" t="s">
        <v>134</v>
      </c>
      <c r="P72" s="115" t="s">
        <v>134</v>
      </c>
      <c r="Q72" s="107"/>
      <c r="R72" s="114"/>
    </row>
    <row r="73" spans="3:18" x14ac:dyDescent="0.25">
      <c r="C73" s="377"/>
      <c r="D73" s="116"/>
      <c r="E73" s="197"/>
      <c r="F73" s="163"/>
      <c r="G73" s="118" t="s">
        <v>335</v>
      </c>
      <c r="H73" s="119" t="s">
        <v>336</v>
      </c>
      <c r="I73" s="120"/>
      <c r="J73" s="121"/>
      <c r="K73" s="121"/>
      <c r="L73" s="122">
        <v>0</v>
      </c>
      <c r="M73" s="234"/>
      <c r="N73" s="247"/>
      <c r="O73" s="125"/>
      <c r="P73" s="125"/>
      <c r="Q73" s="126"/>
      <c r="R73" s="124" t="s">
        <v>182</v>
      </c>
    </row>
    <row r="74" spans="3:18" s="201" customFormat="1" x14ac:dyDescent="0.25">
      <c r="C74" s="377"/>
      <c r="D74" s="198"/>
      <c r="E74" s="197"/>
      <c r="F74" s="199"/>
      <c r="G74" s="118" t="s">
        <v>337</v>
      </c>
      <c r="H74" s="119" t="s">
        <v>338</v>
      </c>
      <c r="I74" s="120"/>
      <c r="J74" s="121"/>
      <c r="K74" s="248"/>
      <c r="L74" s="249">
        <v>0</v>
      </c>
      <c r="M74" s="241"/>
      <c r="N74" s="247"/>
      <c r="O74" s="200"/>
      <c r="P74" s="200"/>
      <c r="Q74" s="126"/>
      <c r="R74" s="124" t="s">
        <v>182</v>
      </c>
    </row>
    <row r="75" spans="3:18" ht="42" x14ac:dyDescent="0.25">
      <c r="C75" s="377"/>
      <c r="D75" s="127"/>
      <c r="E75" s="117"/>
      <c r="F75" s="181" t="s">
        <v>339</v>
      </c>
      <c r="G75" s="118" t="s">
        <v>340</v>
      </c>
      <c r="H75" s="119" t="s">
        <v>341</v>
      </c>
      <c r="I75" s="120">
        <v>28720</v>
      </c>
      <c r="J75" s="121">
        <v>52600</v>
      </c>
      <c r="K75" s="121">
        <v>2</v>
      </c>
      <c r="L75" s="122">
        <f t="shared" ref="L75" si="1">(I75+J75)*K75</f>
        <v>162640</v>
      </c>
      <c r="M75" s="234" t="s">
        <v>134</v>
      </c>
      <c r="N75" s="123"/>
      <c r="O75" s="125" t="s">
        <v>134</v>
      </c>
      <c r="P75" s="125" t="s">
        <v>134</v>
      </c>
      <c r="Q75" s="181"/>
      <c r="R75" s="124" t="s">
        <v>182</v>
      </c>
    </row>
    <row r="76" spans="3:18" ht="21" x14ac:dyDescent="0.25">
      <c r="C76" s="377"/>
      <c r="D76" s="116"/>
      <c r="E76" s="117"/>
      <c r="F76" s="228" t="s">
        <v>342</v>
      </c>
      <c r="G76" s="118" t="s">
        <v>343</v>
      </c>
      <c r="H76" s="119" t="s">
        <v>344</v>
      </c>
      <c r="I76" s="120">
        <v>39200</v>
      </c>
      <c r="J76" s="121">
        <v>52600</v>
      </c>
      <c r="K76" s="121">
        <v>0</v>
      </c>
      <c r="L76" s="122">
        <v>0</v>
      </c>
      <c r="M76" s="234"/>
      <c r="N76" s="123" t="s">
        <v>134</v>
      </c>
      <c r="O76" s="125" t="s">
        <v>134</v>
      </c>
      <c r="P76" s="125" t="s">
        <v>134</v>
      </c>
      <c r="Q76" s="181"/>
      <c r="R76" s="124"/>
    </row>
    <row r="77" spans="3:18" x14ac:dyDescent="0.25">
      <c r="C77" s="377"/>
      <c r="D77" s="116"/>
      <c r="E77" s="117"/>
      <c r="F77" s="163"/>
      <c r="G77" s="118" t="s">
        <v>345</v>
      </c>
      <c r="H77" s="119" t="s">
        <v>346</v>
      </c>
      <c r="I77" s="120">
        <v>69000</v>
      </c>
      <c r="J77" s="121">
        <v>52600</v>
      </c>
      <c r="K77" s="121">
        <v>0</v>
      </c>
      <c r="L77" s="122">
        <v>0</v>
      </c>
      <c r="M77" s="234"/>
      <c r="N77" s="123" t="s">
        <v>134</v>
      </c>
      <c r="O77" s="125" t="s">
        <v>134</v>
      </c>
      <c r="P77" s="125" t="s">
        <v>134</v>
      </c>
      <c r="Q77" s="181"/>
      <c r="R77" s="124"/>
    </row>
    <row r="78" spans="3:18" x14ac:dyDescent="0.25">
      <c r="C78" s="377"/>
      <c r="D78" s="116"/>
      <c r="E78" s="117"/>
      <c r="F78" s="163"/>
      <c r="G78" s="149" t="s">
        <v>347</v>
      </c>
      <c r="H78" s="176" t="s">
        <v>348</v>
      </c>
      <c r="I78" s="202"/>
      <c r="J78" s="203"/>
      <c r="K78" s="203"/>
      <c r="L78" s="204">
        <v>0</v>
      </c>
      <c r="M78" s="236"/>
      <c r="N78" s="243"/>
      <c r="O78" s="155"/>
      <c r="P78" s="155"/>
      <c r="Q78" s="156"/>
      <c r="R78" s="154" t="s">
        <v>134</v>
      </c>
    </row>
    <row r="79" spans="3:18" x14ac:dyDescent="0.25">
      <c r="C79" s="377"/>
      <c r="D79" s="105">
        <v>38</v>
      </c>
      <c r="E79" s="106" t="s">
        <v>349</v>
      </c>
      <c r="F79" s="224" t="s">
        <v>350</v>
      </c>
      <c r="G79" s="108" t="s">
        <v>351</v>
      </c>
      <c r="H79" s="157" t="s">
        <v>352</v>
      </c>
      <c r="I79" s="110">
        <v>28720</v>
      </c>
      <c r="J79" s="111">
        <v>52600</v>
      </c>
      <c r="K79" s="186">
        <v>2</v>
      </c>
      <c r="L79" s="184">
        <f t="shared" ref="L79" si="2">(I79+J79)*K79</f>
        <v>162640</v>
      </c>
      <c r="M79" s="233" t="s">
        <v>134</v>
      </c>
      <c r="N79" s="113" t="s">
        <v>134</v>
      </c>
      <c r="O79" s="115" t="s">
        <v>134</v>
      </c>
      <c r="P79" s="115" t="s">
        <v>134</v>
      </c>
      <c r="Q79" s="107"/>
      <c r="R79" s="114"/>
    </row>
    <row r="80" spans="3:18" x14ac:dyDescent="0.25">
      <c r="C80" s="378"/>
      <c r="D80" s="164"/>
      <c r="E80" s="148"/>
      <c r="F80" s="168"/>
      <c r="G80" s="149" t="s">
        <v>353</v>
      </c>
      <c r="H80" s="150" t="s">
        <v>354</v>
      </c>
      <c r="I80" s="151"/>
      <c r="J80" s="152"/>
      <c r="K80" s="152"/>
      <c r="L80" s="153">
        <v>0</v>
      </c>
      <c r="M80" s="236"/>
      <c r="N80" s="243"/>
      <c r="O80" s="155"/>
      <c r="P80" s="155"/>
      <c r="Q80" s="156"/>
      <c r="R80" s="154" t="s">
        <v>157</v>
      </c>
    </row>
    <row r="81" spans="3:18" ht="21" x14ac:dyDescent="0.25">
      <c r="C81" s="376" t="s">
        <v>355</v>
      </c>
      <c r="D81" s="146">
        <v>39</v>
      </c>
      <c r="E81" s="106" t="s">
        <v>356</v>
      </c>
      <c r="F81" s="107" t="s">
        <v>357</v>
      </c>
      <c r="G81" s="108" t="s">
        <v>358</v>
      </c>
      <c r="H81" s="157" t="s">
        <v>359</v>
      </c>
      <c r="I81" s="110">
        <v>28260</v>
      </c>
      <c r="J81" s="111">
        <v>52600</v>
      </c>
      <c r="K81" s="186">
        <v>2</v>
      </c>
      <c r="L81" s="184">
        <f t="shared" ref="L81" si="3">(I81+J81)*K81</f>
        <v>161720</v>
      </c>
      <c r="M81" s="233" t="s">
        <v>134</v>
      </c>
      <c r="N81" s="113"/>
      <c r="O81" s="115" t="s">
        <v>134</v>
      </c>
      <c r="P81" s="115" t="s">
        <v>134</v>
      </c>
      <c r="Q81" s="107"/>
      <c r="R81" s="114" t="s">
        <v>182</v>
      </c>
    </row>
    <row r="82" spans="3:18" ht="21" x14ac:dyDescent="0.25">
      <c r="C82" s="377"/>
      <c r="D82" s="116"/>
      <c r="E82" s="117"/>
      <c r="F82" s="163" t="s">
        <v>360</v>
      </c>
      <c r="G82" s="118" t="s">
        <v>361</v>
      </c>
      <c r="H82" s="119" t="s">
        <v>362</v>
      </c>
      <c r="I82" s="178"/>
      <c r="J82" s="179"/>
      <c r="K82" s="179"/>
      <c r="L82" s="180">
        <v>0</v>
      </c>
      <c r="M82" s="234"/>
      <c r="N82" s="123"/>
      <c r="O82" s="125"/>
      <c r="P82" s="125"/>
      <c r="Q82" s="181"/>
      <c r="R82" s="124" t="s">
        <v>182</v>
      </c>
    </row>
    <row r="83" spans="3:18" ht="21" x14ac:dyDescent="0.25">
      <c r="C83" s="377"/>
      <c r="D83" s="116"/>
      <c r="E83" s="117"/>
      <c r="F83" s="228" t="s">
        <v>363</v>
      </c>
      <c r="G83" s="149" t="s">
        <v>364</v>
      </c>
      <c r="H83" s="176" t="s">
        <v>362</v>
      </c>
      <c r="I83" s="151"/>
      <c r="J83" s="152"/>
      <c r="K83" s="152"/>
      <c r="L83" s="153">
        <v>0</v>
      </c>
      <c r="M83" s="236"/>
      <c r="N83" s="243"/>
      <c r="O83" s="155"/>
      <c r="P83" s="155"/>
      <c r="Q83" s="156"/>
      <c r="R83" s="154" t="s">
        <v>182</v>
      </c>
    </row>
    <row r="84" spans="3:18" x14ac:dyDescent="0.25">
      <c r="C84" s="377"/>
      <c r="D84" s="105">
        <v>40</v>
      </c>
      <c r="E84" s="106" t="s">
        <v>365</v>
      </c>
      <c r="F84" s="224"/>
      <c r="G84" s="108" t="s">
        <v>366</v>
      </c>
      <c r="H84" s="109" t="s">
        <v>367</v>
      </c>
      <c r="I84" s="110">
        <v>28260</v>
      </c>
      <c r="J84" s="111">
        <v>52600</v>
      </c>
      <c r="K84" s="186">
        <v>2</v>
      </c>
      <c r="L84" s="184">
        <f t="shared" ref="L84" si="4">(I84+J84)*K84</f>
        <v>161720</v>
      </c>
      <c r="M84" s="233" t="s">
        <v>134</v>
      </c>
      <c r="N84" s="113"/>
      <c r="O84" s="115" t="s">
        <v>134</v>
      </c>
      <c r="P84" s="115" t="s">
        <v>134</v>
      </c>
      <c r="Q84" s="107"/>
      <c r="R84" s="114" t="s">
        <v>182</v>
      </c>
    </row>
    <row r="85" spans="3:18" x14ac:dyDescent="0.25">
      <c r="C85" s="377"/>
      <c r="D85" s="116"/>
      <c r="E85" s="117"/>
      <c r="F85" s="163"/>
      <c r="G85" s="118" t="s">
        <v>368</v>
      </c>
      <c r="H85" s="229" t="s">
        <v>369</v>
      </c>
      <c r="I85" s="178"/>
      <c r="J85" s="179"/>
      <c r="K85" s="179"/>
      <c r="L85" s="180">
        <v>0</v>
      </c>
      <c r="M85" s="234"/>
      <c r="N85" s="123"/>
      <c r="O85" s="125"/>
      <c r="P85" s="125"/>
      <c r="Q85" s="181"/>
      <c r="R85" s="124" t="s">
        <v>182</v>
      </c>
    </row>
    <row r="86" spans="3:18" x14ac:dyDescent="0.25">
      <c r="C86" s="377"/>
      <c r="D86" s="116"/>
      <c r="E86" s="117"/>
      <c r="F86" s="163"/>
      <c r="G86" s="118" t="s">
        <v>370</v>
      </c>
      <c r="H86" s="229" t="s">
        <v>371</v>
      </c>
      <c r="I86" s="178"/>
      <c r="J86" s="179"/>
      <c r="K86" s="179"/>
      <c r="L86" s="180">
        <v>0</v>
      </c>
      <c r="M86" s="234"/>
      <c r="N86" s="123"/>
      <c r="O86" s="125"/>
      <c r="P86" s="125"/>
      <c r="Q86" s="181"/>
      <c r="R86" s="124" t="s">
        <v>157</v>
      </c>
    </row>
    <row r="87" spans="3:18" x14ac:dyDescent="0.25">
      <c r="C87" s="377"/>
      <c r="D87" s="127"/>
      <c r="E87" s="117"/>
      <c r="F87" s="163"/>
      <c r="G87" s="118" t="s">
        <v>372</v>
      </c>
      <c r="H87" s="229" t="s">
        <v>373</v>
      </c>
      <c r="I87" s="178"/>
      <c r="J87" s="179"/>
      <c r="K87" s="179"/>
      <c r="L87" s="180">
        <v>0</v>
      </c>
      <c r="M87" s="234"/>
      <c r="N87" s="123"/>
      <c r="O87" s="125"/>
      <c r="P87" s="125"/>
      <c r="Q87" s="181"/>
      <c r="R87" s="124" t="s">
        <v>157</v>
      </c>
    </row>
    <row r="88" spans="3:18" x14ac:dyDescent="0.25">
      <c r="C88" s="377"/>
      <c r="D88" s="116"/>
      <c r="E88" s="117"/>
      <c r="F88" s="163"/>
      <c r="G88" s="118" t="s">
        <v>374</v>
      </c>
      <c r="H88" s="229" t="s">
        <v>375</v>
      </c>
      <c r="I88" s="178">
        <v>66010</v>
      </c>
      <c r="J88" s="179">
        <v>52600</v>
      </c>
      <c r="K88" s="179">
        <v>0</v>
      </c>
      <c r="L88" s="180">
        <v>0</v>
      </c>
      <c r="M88" s="234"/>
      <c r="N88" s="123" t="s">
        <v>134</v>
      </c>
      <c r="O88" s="125" t="s">
        <v>134</v>
      </c>
      <c r="P88" s="125" t="s">
        <v>134</v>
      </c>
      <c r="Q88" s="181"/>
      <c r="R88" s="124"/>
    </row>
    <row r="89" spans="3:18" x14ac:dyDescent="0.25">
      <c r="C89" s="377"/>
      <c r="D89" s="127"/>
      <c r="E89" s="117"/>
      <c r="F89" s="163"/>
      <c r="G89" s="118" t="s">
        <v>376</v>
      </c>
      <c r="H89" s="229" t="s">
        <v>377</v>
      </c>
      <c r="I89" s="178">
        <v>63820</v>
      </c>
      <c r="J89" s="179">
        <v>52600</v>
      </c>
      <c r="K89" s="179">
        <v>0</v>
      </c>
      <c r="L89" s="180">
        <v>0</v>
      </c>
      <c r="M89" s="234"/>
      <c r="N89" s="123" t="s">
        <v>134</v>
      </c>
      <c r="O89" s="125" t="s">
        <v>134</v>
      </c>
      <c r="P89" s="125" t="s">
        <v>134</v>
      </c>
      <c r="Q89" s="125" t="s">
        <v>134</v>
      </c>
      <c r="R89" s="124"/>
    </row>
    <row r="90" spans="3:18" x14ac:dyDescent="0.25">
      <c r="C90" s="377"/>
      <c r="D90" s="116"/>
      <c r="E90" s="117"/>
      <c r="F90" s="163"/>
      <c r="G90" s="118" t="s">
        <v>378</v>
      </c>
      <c r="H90" s="229" t="s">
        <v>379</v>
      </c>
      <c r="I90" s="178"/>
      <c r="J90" s="179"/>
      <c r="K90" s="179"/>
      <c r="L90" s="180">
        <v>0</v>
      </c>
      <c r="M90" s="234"/>
      <c r="N90" s="123"/>
      <c r="O90" s="125"/>
      <c r="P90" s="125"/>
      <c r="Q90" s="181"/>
      <c r="R90" s="124" t="s">
        <v>157</v>
      </c>
    </row>
    <row r="91" spans="3:18" x14ac:dyDescent="0.25">
      <c r="C91" s="378"/>
      <c r="D91" s="164"/>
      <c r="E91" s="148"/>
      <c r="F91" s="168"/>
      <c r="G91" s="149" t="s">
        <v>380</v>
      </c>
      <c r="H91" s="150" t="s">
        <v>381</v>
      </c>
      <c r="I91" s="151"/>
      <c r="J91" s="152"/>
      <c r="K91" s="152"/>
      <c r="L91" s="153">
        <v>0</v>
      </c>
      <c r="M91" s="236"/>
      <c r="N91" s="243"/>
      <c r="O91" s="155"/>
      <c r="P91" s="155"/>
      <c r="Q91" s="156"/>
      <c r="R91" s="154" t="s">
        <v>157</v>
      </c>
    </row>
    <row r="92" spans="3:18" ht="21" x14ac:dyDescent="0.25">
      <c r="C92" s="205" t="s">
        <v>382</v>
      </c>
      <c r="D92" s="147">
        <v>41</v>
      </c>
      <c r="E92" s="206" t="s">
        <v>383</v>
      </c>
      <c r="F92" s="168" t="s">
        <v>384</v>
      </c>
      <c r="G92" s="138" t="s">
        <v>385</v>
      </c>
      <c r="H92" s="207" t="s">
        <v>386</v>
      </c>
      <c r="I92" s="173">
        <v>41520</v>
      </c>
      <c r="J92" s="174">
        <v>52600</v>
      </c>
      <c r="K92" s="189">
        <v>2</v>
      </c>
      <c r="L92" s="190">
        <f t="shared" ref="L92" si="5">(I92+J92)*K92</f>
        <v>188240</v>
      </c>
      <c r="M92" s="238" t="s">
        <v>134</v>
      </c>
      <c r="N92" s="245"/>
      <c r="O92" s="167" t="s">
        <v>134</v>
      </c>
      <c r="P92" s="167" t="s">
        <v>134</v>
      </c>
      <c r="Q92" s="168"/>
      <c r="R92" s="166" t="s">
        <v>134</v>
      </c>
    </row>
    <row r="93" spans="3:18" ht="14.25" thickBot="1" x14ac:dyDescent="0.3">
      <c r="L93" s="232">
        <f>SUM(L6:L92)</f>
        <v>1027040</v>
      </c>
    </row>
    <row r="94" spans="3:18" ht="15" thickTop="1" thickBot="1" x14ac:dyDescent="0.3">
      <c r="F94" s="210" t="str">
        <f>"("&amp;COUNTA(F6:F92)-1&amp;")"</f>
        <v>(51)</v>
      </c>
      <c r="H94" s="210"/>
      <c r="I94" s="210"/>
      <c r="J94" s="210"/>
      <c r="K94" s="210"/>
      <c r="L94" s="211">
        <f>SUM(L6:L92)</f>
        <v>1027040</v>
      </c>
      <c r="M94" s="210" t="str">
        <f t="shared" ref="M94" si="6">"("&amp;COUNTA(M6:M92)&amp;")"</f>
        <v>(9)</v>
      </c>
      <c r="N94" s="210" t="str">
        <f t="shared" ref="N94:Q94" si="7">"("&amp;COUNTA(N6:N92)&amp;")"</f>
        <v>(44)</v>
      </c>
      <c r="O94" s="210" t="str">
        <f t="shared" si="7"/>
        <v>(51)</v>
      </c>
      <c r="P94" s="210" t="str">
        <f t="shared" si="7"/>
        <v>(51)</v>
      </c>
      <c r="Q94" s="210" t="str">
        <f t="shared" si="7"/>
        <v>(2)</v>
      </c>
      <c r="R94" s="210" t="str">
        <f t="shared" ref="R94" si="8">"("&amp;COUNTA(R6:R92)&amp;")"</f>
        <v>(37)</v>
      </c>
    </row>
    <row r="95" spans="3:18" ht="14.25" thickTop="1" x14ac:dyDescent="0.25">
      <c r="F95" s="210"/>
      <c r="H95" s="210"/>
      <c r="I95" s="210"/>
      <c r="J95" s="210"/>
      <c r="K95" s="210"/>
      <c r="L95" s="210"/>
      <c r="M95" s="210"/>
      <c r="N95" s="210"/>
      <c r="O95" s="210"/>
      <c r="P95" s="210"/>
      <c r="Q95" s="208"/>
      <c r="R95" s="210"/>
    </row>
    <row r="96" spans="3:18" x14ac:dyDescent="0.25">
      <c r="C96" s="86" t="s">
        <v>387</v>
      </c>
      <c r="D96" s="87"/>
      <c r="G96" s="87"/>
    </row>
    <row r="97" spans="3:3" x14ac:dyDescent="0.25">
      <c r="C97" s="86" t="s">
        <v>388</v>
      </c>
    </row>
  </sheetData>
  <mergeCells count="35">
    <mergeCell ref="N38:N39"/>
    <mergeCell ref="P9:P10"/>
    <mergeCell ref="O9:O10"/>
    <mergeCell ref="Q9:Q10"/>
    <mergeCell ref="F15:F17"/>
    <mergeCell ref="F19:F20"/>
    <mergeCell ref="F9:F10"/>
    <mergeCell ref="G9:G10"/>
    <mergeCell ref="H9:H10"/>
    <mergeCell ref="N9:N10"/>
    <mergeCell ref="F22:F24"/>
    <mergeCell ref="R9:R10"/>
    <mergeCell ref="R38:R39"/>
    <mergeCell ref="R40:R41"/>
    <mergeCell ref="Q40:Q41"/>
    <mergeCell ref="F56:F57"/>
    <mergeCell ref="G56:G57"/>
    <mergeCell ref="H56:H57"/>
    <mergeCell ref="O38:O39"/>
    <mergeCell ref="P38:P39"/>
    <mergeCell ref="Q38:Q39"/>
    <mergeCell ref="F40:F41"/>
    <mergeCell ref="H40:H41"/>
    <mergeCell ref="N40:N41"/>
    <mergeCell ref="O40:O41"/>
    <mergeCell ref="P40:P41"/>
    <mergeCell ref="F38:F39"/>
    <mergeCell ref="C72:C80"/>
    <mergeCell ref="C81:C91"/>
    <mergeCell ref="M9:M10"/>
    <mergeCell ref="M38:M39"/>
    <mergeCell ref="M40:M41"/>
    <mergeCell ref="C25:C71"/>
    <mergeCell ref="H38:H39"/>
    <mergeCell ref="C6:C24"/>
  </mergeCells>
  <phoneticPr fontId="2"/>
  <dataValidations count="2">
    <dataValidation type="list" allowBlank="1" showInputMessage="1" showErrorMessage="1" sqref="M40:P40 M6:P9 M11:P38 M42:P92 Q89 Q67" xr:uid="{00000000-0002-0000-0400-000000000000}">
      <formula1>"○"</formula1>
    </dataValidation>
    <dataValidation type="list" allowBlank="1" showInputMessage="1" showErrorMessage="1" sqref="R6:R9 R11:R38 R40 R42:R92" xr:uid="{00000000-0002-0000-0400-000001000000}">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2:R97"/>
  <sheetViews>
    <sheetView workbookViewId="0">
      <selection activeCell="V72" sqref="V72"/>
    </sheetView>
  </sheetViews>
  <sheetFormatPr defaultColWidth="9.140625" defaultRowHeight="13.5" outlineLevelCol="1" x14ac:dyDescent="0.25"/>
  <cols>
    <col min="1" max="2" width="1.7109375" style="87" customWidth="1"/>
    <col min="3" max="3" width="5" style="208" customWidth="1"/>
    <col min="4" max="4" width="3.85546875" style="208" customWidth="1"/>
    <col min="5" max="5" width="10.5703125" style="87" customWidth="1"/>
    <col min="6" max="6" width="9.7109375" style="87" bestFit="1" customWidth="1"/>
    <col min="7" max="7" width="5.140625" style="209" bestFit="1" customWidth="1"/>
    <col min="8" max="8" width="15.140625" style="87" customWidth="1"/>
    <col min="9" max="10" width="10.28515625" style="87" bestFit="1" customWidth="1"/>
    <col min="11" max="11" width="5.140625" style="87" bestFit="1" customWidth="1"/>
    <col min="12" max="12" width="12.28515625" style="87" bestFit="1" customWidth="1"/>
    <col min="13" max="13" width="6.85546875" style="87" bestFit="1" customWidth="1"/>
    <col min="14" max="15" width="6.85546875" style="87" customWidth="1" outlineLevel="1"/>
    <col min="16" max="17" width="6.85546875" style="87" bestFit="1" customWidth="1"/>
    <col min="18" max="18" width="8.5703125" style="87" customWidth="1" outlineLevel="1"/>
    <col min="19" max="16384" width="9.140625" style="87"/>
  </cols>
  <sheetData>
    <row r="2" spans="3:18" x14ac:dyDescent="0.25">
      <c r="C2" s="86"/>
      <c r="D2" s="86"/>
      <c r="G2" s="88"/>
    </row>
    <row r="3" spans="3:18" x14ac:dyDescent="0.25">
      <c r="C3" s="88" t="s">
        <v>113</v>
      </c>
      <c r="D3" s="86"/>
      <c r="G3" s="87"/>
    </row>
    <row r="4" spans="3:18" x14ac:dyDescent="0.25">
      <c r="C4" s="86"/>
      <c r="D4" s="86"/>
      <c r="G4" s="88"/>
    </row>
    <row r="5" spans="3:18" s="104" customFormat="1" ht="22.5" x14ac:dyDescent="0.25">
      <c r="C5" s="89" t="s">
        <v>114</v>
      </c>
      <c r="D5" s="90" t="s">
        <v>115</v>
      </c>
      <c r="E5" s="91" t="s">
        <v>116</v>
      </c>
      <c r="F5" s="92" t="s">
        <v>117</v>
      </c>
      <c r="G5" s="93" t="s">
        <v>115</v>
      </c>
      <c r="H5" s="94" t="s">
        <v>118</v>
      </c>
      <c r="I5" s="95" t="s">
        <v>119</v>
      </c>
      <c r="J5" s="96" t="s">
        <v>120</v>
      </c>
      <c r="K5" s="96" t="s">
        <v>121</v>
      </c>
      <c r="L5" s="97" t="s">
        <v>122</v>
      </c>
      <c r="M5" s="98" t="s">
        <v>123</v>
      </c>
      <c r="N5" s="101" t="s">
        <v>126</v>
      </c>
      <c r="O5" s="102" t="s">
        <v>127</v>
      </c>
      <c r="P5" s="100" t="s">
        <v>125</v>
      </c>
      <c r="Q5" s="103" t="s">
        <v>128</v>
      </c>
      <c r="R5" s="99" t="s">
        <v>124</v>
      </c>
    </row>
    <row r="6" spans="3:18" x14ac:dyDescent="0.25">
      <c r="C6" s="392" t="s">
        <v>129</v>
      </c>
      <c r="D6" s="105">
        <v>1</v>
      </c>
      <c r="E6" s="106" t="s">
        <v>130</v>
      </c>
      <c r="F6" s="107" t="s">
        <v>131</v>
      </c>
      <c r="G6" s="108" t="s">
        <v>132</v>
      </c>
      <c r="H6" s="109" t="s">
        <v>133</v>
      </c>
      <c r="I6" s="110">
        <v>5780</v>
      </c>
      <c r="J6" s="111"/>
      <c r="K6" s="111">
        <v>0</v>
      </c>
      <c r="L6" s="112">
        <v>0</v>
      </c>
      <c r="M6" s="113" t="s">
        <v>134</v>
      </c>
      <c r="N6" s="115" t="s">
        <v>134</v>
      </c>
      <c r="O6" s="115" t="s">
        <v>134</v>
      </c>
      <c r="P6" s="115"/>
      <c r="Q6" s="107"/>
      <c r="R6" s="114"/>
    </row>
    <row r="7" spans="3:18" x14ac:dyDescent="0.25">
      <c r="C7" s="393"/>
      <c r="D7" s="116"/>
      <c r="E7" s="117"/>
      <c r="F7" s="228" t="s">
        <v>135</v>
      </c>
      <c r="G7" s="118" t="s">
        <v>136</v>
      </c>
      <c r="H7" s="119" t="s">
        <v>137</v>
      </c>
      <c r="I7" s="120">
        <v>5580</v>
      </c>
      <c r="J7" s="121"/>
      <c r="K7" s="121">
        <v>0</v>
      </c>
      <c r="L7" s="122">
        <v>0</v>
      </c>
      <c r="M7" s="123" t="s">
        <v>134</v>
      </c>
      <c r="N7" s="125" t="s">
        <v>134</v>
      </c>
      <c r="O7" s="125" t="s">
        <v>134</v>
      </c>
      <c r="P7" s="125"/>
      <c r="Q7" s="126"/>
      <c r="R7" s="124"/>
    </row>
    <row r="8" spans="3:18" x14ac:dyDescent="0.25">
      <c r="C8" s="393"/>
      <c r="D8" s="116"/>
      <c r="E8" s="117"/>
      <c r="F8" s="163"/>
      <c r="G8" s="118" t="s">
        <v>138</v>
      </c>
      <c r="H8" s="119" t="s">
        <v>139</v>
      </c>
      <c r="I8" s="120"/>
      <c r="J8" s="121"/>
      <c r="K8" s="121"/>
      <c r="L8" s="122">
        <v>0</v>
      </c>
      <c r="M8" s="123"/>
      <c r="N8" s="125"/>
      <c r="O8" s="125"/>
      <c r="P8" s="125"/>
      <c r="Q8" s="126"/>
      <c r="R8" s="124" t="s">
        <v>134</v>
      </c>
    </row>
    <row r="9" spans="3:18" x14ac:dyDescent="0.25">
      <c r="C9" s="393"/>
      <c r="D9" s="127"/>
      <c r="E9" s="117"/>
      <c r="F9" s="400" t="s">
        <v>140</v>
      </c>
      <c r="G9" s="404" t="s">
        <v>141</v>
      </c>
      <c r="H9" s="405" t="s">
        <v>142</v>
      </c>
      <c r="I9" s="128"/>
      <c r="J9" s="129"/>
      <c r="K9" s="129"/>
      <c r="L9" s="130">
        <v>0</v>
      </c>
      <c r="M9" s="412"/>
      <c r="N9" s="399"/>
      <c r="O9" s="399"/>
      <c r="P9" s="399"/>
      <c r="Q9" s="400"/>
      <c r="R9" s="403" t="s">
        <v>134</v>
      </c>
    </row>
    <row r="10" spans="3:18" x14ac:dyDescent="0.25">
      <c r="C10" s="393"/>
      <c r="D10" s="131">
        <v>2</v>
      </c>
      <c r="E10" s="132" t="s">
        <v>143</v>
      </c>
      <c r="F10" s="395"/>
      <c r="G10" s="384"/>
      <c r="H10" s="406"/>
      <c r="I10" s="133"/>
      <c r="J10" s="134"/>
      <c r="K10" s="134"/>
      <c r="L10" s="135">
        <v>0</v>
      </c>
      <c r="M10" s="411"/>
      <c r="N10" s="391"/>
      <c r="O10" s="391"/>
      <c r="P10" s="390"/>
      <c r="Q10" s="380"/>
      <c r="R10" s="398"/>
    </row>
    <row r="11" spans="3:18" x14ac:dyDescent="0.25">
      <c r="C11" s="393"/>
      <c r="D11" s="136">
        <v>3</v>
      </c>
      <c r="E11" s="132" t="s">
        <v>144</v>
      </c>
      <c r="F11" s="137" t="s">
        <v>145</v>
      </c>
      <c r="G11" s="138" t="s">
        <v>146</v>
      </c>
      <c r="H11" s="139" t="s">
        <v>144</v>
      </c>
      <c r="I11" s="140">
        <v>6940</v>
      </c>
      <c r="J11" s="141"/>
      <c r="K11" s="141">
        <v>0</v>
      </c>
      <c r="L11" s="142">
        <v>0</v>
      </c>
      <c r="M11" s="143" t="s">
        <v>134</v>
      </c>
      <c r="N11" s="145" t="s">
        <v>134</v>
      </c>
      <c r="O11" s="145" t="s">
        <v>134</v>
      </c>
      <c r="P11" s="145"/>
      <c r="Q11" s="137"/>
      <c r="R11" s="144"/>
    </row>
    <row r="12" spans="3:18" x14ac:dyDescent="0.25">
      <c r="C12" s="393"/>
      <c r="D12" s="131">
        <v>4</v>
      </c>
      <c r="E12" s="132" t="s">
        <v>147</v>
      </c>
      <c r="F12" s="137" t="s">
        <v>148</v>
      </c>
      <c r="G12" s="138" t="s">
        <v>149</v>
      </c>
      <c r="H12" s="139" t="s">
        <v>150</v>
      </c>
      <c r="I12" s="140">
        <v>6520</v>
      </c>
      <c r="J12" s="141"/>
      <c r="K12" s="141">
        <v>0</v>
      </c>
      <c r="L12" s="142">
        <v>0</v>
      </c>
      <c r="M12" s="143" t="s">
        <v>134</v>
      </c>
      <c r="N12" s="145" t="s">
        <v>134</v>
      </c>
      <c r="O12" s="145" t="s">
        <v>134</v>
      </c>
      <c r="P12" s="145"/>
      <c r="Q12" s="137"/>
      <c r="R12" s="144"/>
    </row>
    <row r="13" spans="3:18" x14ac:dyDescent="0.25">
      <c r="C13" s="393"/>
      <c r="D13" s="146">
        <v>5</v>
      </c>
      <c r="E13" s="106" t="s">
        <v>151</v>
      </c>
      <c r="F13" s="224" t="s">
        <v>152</v>
      </c>
      <c r="G13" s="108" t="s">
        <v>153</v>
      </c>
      <c r="H13" s="109" t="s">
        <v>154</v>
      </c>
      <c r="I13" s="110">
        <v>7030</v>
      </c>
      <c r="J13" s="111"/>
      <c r="K13" s="111">
        <v>0</v>
      </c>
      <c r="L13" s="112">
        <v>0</v>
      </c>
      <c r="M13" s="113" t="s">
        <v>134</v>
      </c>
      <c r="N13" s="115" t="s">
        <v>134</v>
      </c>
      <c r="O13" s="115" t="s">
        <v>134</v>
      </c>
      <c r="P13" s="115" t="s">
        <v>134</v>
      </c>
      <c r="Q13" s="107"/>
      <c r="R13" s="114"/>
    </row>
    <row r="14" spans="3:18" x14ac:dyDescent="0.25">
      <c r="C14" s="393"/>
      <c r="D14" s="147"/>
      <c r="E14" s="148"/>
      <c r="F14" s="225"/>
      <c r="G14" s="149" t="s">
        <v>155</v>
      </c>
      <c r="H14" s="150" t="s">
        <v>156</v>
      </c>
      <c r="I14" s="151"/>
      <c r="J14" s="152"/>
      <c r="K14" s="152"/>
      <c r="L14" s="153">
        <v>0</v>
      </c>
      <c r="M14" s="243"/>
      <c r="N14" s="155"/>
      <c r="O14" s="155"/>
      <c r="P14" s="155"/>
      <c r="Q14" s="156"/>
      <c r="R14" s="154" t="s">
        <v>157</v>
      </c>
    </row>
    <row r="15" spans="3:18" ht="21" x14ac:dyDescent="0.25">
      <c r="C15" s="393"/>
      <c r="D15" s="105">
        <v>6</v>
      </c>
      <c r="E15" s="106" t="s">
        <v>158</v>
      </c>
      <c r="F15" s="379" t="s">
        <v>159</v>
      </c>
      <c r="G15" s="108" t="s">
        <v>160</v>
      </c>
      <c r="H15" s="157" t="s">
        <v>161</v>
      </c>
      <c r="I15" s="110">
        <v>5520</v>
      </c>
      <c r="J15" s="111"/>
      <c r="K15" s="111">
        <v>0</v>
      </c>
      <c r="L15" s="112">
        <v>0</v>
      </c>
      <c r="M15" s="113" t="s">
        <v>134</v>
      </c>
      <c r="N15" s="115" t="s">
        <v>134</v>
      </c>
      <c r="O15" s="115" t="s">
        <v>134</v>
      </c>
      <c r="P15" s="115"/>
      <c r="Q15" s="107"/>
      <c r="R15" s="114"/>
    </row>
    <row r="16" spans="3:18" ht="21" x14ac:dyDescent="0.25">
      <c r="C16" s="393"/>
      <c r="D16" s="127"/>
      <c r="E16" s="117"/>
      <c r="F16" s="401"/>
      <c r="G16" s="118" t="s">
        <v>162</v>
      </c>
      <c r="H16" s="119" t="s">
        <v>163</v>
      </c>
      <c r="I16" s="158">
        <v>5520</v>
      </c>
      <c r="J16" s="159"/>
      <c r="K16" s="159">
        <v>0</v>
      </c>
      <c r="L16" s="160">
        <v>0</v>
      </c>
      <c r="M16" s="244" t="s">
        <v>164</v>
      </c>
      <c r="N16" s="162" t="s">
        <v>134</v>
      </c>
      <c r="O16" s="162" t="s">
        <v>134</v>
      </c>
      <c r="P16" s="162"/>
      <c r="Q16" s="163"/>
      <c r="R16" s="161"/>
    </row>
    <row r="17" spans="3:18" x14ac:dyDescent="0.25">
      <c r="C17" s="393"/>
      <c r="D17" s="164"/>
      <c r="E17" s="148"/>
      <c r="F17" s="395"/>
      <c r="G17" s="149" t="s">
        <v>165</v>
      </c>
      <c r="H17" s="150" t="s">
        <v>166</v>
      </c>
      <c r="I17" s="151"/>
      <c r="J17" s="152"/>
      <c r="K17" s="152"/>
      <c r="L17" s="153">
        <v>0</v>
      </c>
      <c r="M17" s="243"/>
      <c r="N17" s="155"/>
      <c r="O17" s="155"/>
      <c r="P17" s="155"/>
      <c r="Q17" s="156"/>
      <c r="R17" s="154" t="s">
        <v>157</v>
      </c>
    </row>
    <row r="18" spans="3:18" x14ac:dyDescent="0.25">
      <c r="C18" s="393"/>
      <c r="D18" s="146">
        <v>7</v>
      </c>
      <c r="E18" s="165" t="s">
        <v>167</v>
      </c>
      <c r="F18" s="224" t="s">
        <v>168</v>
      </c>
      <c r="G18" s="138" t="s">
        <v>169</v>
      </c>
      <c r="H18" s="109" t="s">
        <v>167</v>
      </c>
      <c r="I18" s="110"/>
      <c r="J18" s="111"/>
      <c r="K18" s="111">
        <v>0</v>
      </c>
      <c r="L18" s="112">
        <v>0</v>
      </c>
      <c r="M18" s="113"/>
      <c r="N18" s="115" t="s">
        <v>134</v>
      </c>
      <c r="O18" s="115" t="s">
        <v>134</v>
      </c>
      <c r="P18" s="115" t="s">
        <v>134</v>
      </c>
      <c r="Q18" s="107"/>
      <c r="R18" s="114" t="s">
        <v>170</v>
      </c>
    </row>
    <row r="19" spans="3:18" x14ac:dyDescent="0.25">
      <c r="C19" s="393"/>
      <c r="D19" s="136">
        <v>8</v>
      </c>
      <c r="E19" s="132" t="s">
        <v>171</v>
      </c>
      <c r="F19" s="379" t="s">
        <v>172</v>
      </c>
      <c r="G19" s="108" t="s">
        <v>173</v>
      </c>
      <c r="H19" s="109" t="s">
        <v>171</v>
      </c>
      <c r="I19" s="110">
        <v>3360</v>
      </c>
      <c r="J19" s="111"/>
      <c r="K19" s="111">
        <v>0</v>
      </c>
      <c r="L19" s="112">
        <v>0</v>
      </c>
      <c r="M19" s="113" t="s">
        <v>134</v>
      </c>
      <c r="N19" s="115" t="s">
        <v>134</v>
      </c>
      <c r="O19" s="115" t="s">
        <v>134</v>
      </c>
      <c r="P19" s="115"/>
      <c r="Q19" s="107"/>
      <c r="R19" s="114"/>
    </row>
    <row r="20" spans="3:18" x14ac:dyDescent="0.25">
      <c r="C20" s="393"/>
      <c r="D20" s="131">
        <v>9</v>
      </c>
      <c r="E20" s="165" t="s">
        <v>174</v>
      </c>
      <c r="F20" s="395"/>
      <c r="G20" s="149" t="s">
        <v>175</v>
      </c>
      <c r="H20" s="230" t="s">
        <v>176</v>
      </c>
      <c r="I20" s="133"/>
      <c r="J20" s="134"/>
      <c r="K20" s="134"/>
      <c r="L20" s="135">
        <v>0</v>
      </c>
      <c r="M20" s="245"/>
      <c r="N20" s="167"/>
      <c r="O20" s="167"/>
      <c r="P20" s="167"/>
      <c r="Q20" s="168"/>
      <c r="R20" s="166" t="s">
        <v>177</v>
      </c>
    </row>
    <row r="21" spans="3:18" x14ac:dyDescent="0.25">
      <c r="C21" s="393"/>
      <c r="D21" s="136">
        <v>10</v>
      </c>
      <c r="E21" s="132" t="s">
        <v>178</v>
      </c>
      <c r="F21" s="137" t="s">
        <v>179</v>
      </c>
      <c r="G21" s="138" t="s">
        <v>180</v>
      </c>
      <c r="H21" s="139" t="s">
        <v>181</v>
      </c>
      <c r="I21" s="140"/>
      <c r="J21" s="141"/>
      <c r="K21" s="141"/>
      <c r="L21" s="142">
        <v>0</v>
      </c>
      <c r="M21" s="143"/>
      <c r="N21" s="145"/>
      <c r="O21" s="145"/>
      <c r="P21" s="145"/>
      <c r="Q21" s="137"/>
      <c r="R21" s="144" t="s">
        <v>182</v>
      </c>
    </row>
    <row r="22" spans="3:18" x14ac:dyDescent="0.25">
      <c r="C22" s="393"/>
      <c r="D22" s="146">
        <v>11</v>
      </c>
      <c r="E22" s="165" t="s">
        <v>183</v>
      </c>
      <c r="F22" s="379" t="s">
        <v>184</v>
      </c>
      <c r="G22" s="108" t="s">
        <v>185</v>
      </c>
      <c r="H22" s="109" t="s">
        <v>186</v>
      </c>
      <c r="I22" s="169"/>
      <c r="J22" s="170"/>
      <c r="K22" s="170"/>
      <c r="L22" s="171">
        <v>0</v>
      </c>
      <c r="M22" s="242"/>
      <c r="N22" s="172"/>
      <c r="O22" s="172"/>
      <c r="P22" s="172"/>
      <c r="Q22" s="224"/>
      <c r="R22" s="223" t="s">
        <v>182</v>
      </c>
    </row>
    <row r="23" spans="3:18" x14ac:dyDescent="0.25">
      <c r="C23" s="393"/>
      <c r="D23" s="147"/>
      <c r="E23" s="148"/>
      <c r="F23" s="401"/>
      <c r="G23" s="118" t="s">
        <v>187</v>
      </c>
      <c r="H23" s="229" t="s">
        <v>188</v>
      </c>
      <c r="I23" s="158"/>
      <c r="J23" s="159"/>
      <c r="K23" s="159"/>
      <c r="L23" s="160">
        <v>0</v>
      </c>
      <c r="M23" s="244"/>
      <c r="N23" s="162"/>
      <c r="O23" s="162"/>
      <c r="P23" s="162"/>
      <c r="Q23" s="163"/>
      <c r="R23" s="161" t="s">
        <v>157</v>
      </c>
    </row>
    <row r="24" spans="3:18" x14ac:dyDescent="0.25">
      <c r="C24" s="394"/>
      <c r="D24" s="131">
        <v>12</v>
      </c>
      <c r="E24" s="132" t="s">
        <v>189</v>
      </c>
      <c r="F24" s="395"/>
      <c r="G24" s="149" t="s">
        <v>190</v>
      </c>
      <c r="H24" s="150" t="s">
        <v>189</v>
      </c>
      <c r="I24" s="173">
        <v>9920</v>
      </c>
      <c r="J24" s="174">
        <v>52600</v>
      </c>
      <c r="K24" s="152">
        <v>0</v>
      </c>
      <c r="L24" s="153">
        <v>0</v>
      </c>
      <c r="M24" s="245"/>
      <c r="N24" s="167" t="s">
        <v>134</v>
      </c>
      <c r="O24" s="167" t="s">
        <v>134</v>
      </c>
      <c r="P24" s="167" t="s">
        <v>134</v>
      </c>
      <c r="Q24" s="168"/>
      <c r="R24" s="166" t="s">
        <v>182</v>
      </c>
    </row>
    <row r="25" spans="3:18" x14ac:dyDescent="0.25">
      <c r="C25" s="392" t="s">
        <v>191</v>
      </c>
      <c r="D25" s="131">
        <v>13</v>
      </c>
      <c r="E25" s="132" t="s">
        <v>192</v>
      </c>
      <c r="F25" s="137" t="s">
        <v>193</v>
      </c>
      <c r="G25" s="138" t="s">
        <v>194</v>
      </c>
      <c r="H25" s="139" t="s">
        <v>195</v>
      </c>
      <c r="I25" s="140">
        <v>53160</v>
      </c>
      <c r="J25" s="141">
        <v>52600</v>
      </c>
      <c r="K25" s="141">
        <v>0</v>
      </c>
      <c r="L25" s="142">
        <v>0</v>
      </c>
      <c r="M25" s="143" t="s">
        <v>134</v>
      </c>
      <c r="N25" s="145" t="s">
        <v>134</v>
      </c>
      <c r="O25" s="145" t="s">
        <v>134</v>
      </c>
      <c r="P25" s="145"/>
      <c r="Q25" s="137"/>
      <c r="R25" s="144"/>
    </row>
    <row r="26" spans="3:18" x14ac:dyDescent="0.25">
      <c r="C26" s="393"/>
      <c r="D26" s="136">
        <v>14</v>
      </c>
      <c r="E26" s="132" t="s">
        <v>196</v>
      </c>
      <c r="F26" s="137" t="s">
        <v>197</v>
      </c>
      <c r="G26" s="138" t="s">
        <v>198</v>
      </c>
      <c r="H26" s="139" t="s">
        <v>199</v>
      </c>
      <c r="I26" s="140">
        <v>1300</v>
      </c>
      <c r="J26" s="141"/>
      <c r="K26" s="141">
        <v>0</v>
      </c>
      <c r="L26" s="142">
        <v>0</v>
      </c>
      <c r="M26" s="143" t="s">
        <v>134</v>
      </c>
      <c r="N26" s="145" t="s">
        <v>134</v>
      </c>
      <c r="O26" s="145" t="s">
        <v>134</v>
      </c>
      <c r="P26" s="145"/>
      <c r="Q26" s="137"/>
      <c r="R26" s="144"/>
    </row>
    <row r="27" spans="3:18" x14ac:dyDescent="0.25">
      <c r="C27" s="393"/>
      <c r="D27" s="105">
        <v>15</v>
      </c>
      <c r="E27" s="106" t="s">
        <v>200</v>
      </c>
      <c r="F27" s="107" t="s">
        <v>201</v>
      </c>
      <c r="G27" s="108" t="s">
        <v>202</v>
      </c>
      <c r="H27" s="109" t="s">
        <v>203</v>
      </c>
      <c r="I27" s="110">
        <v>1240</v>
      </c>
      <c r="J27" s="111"/>
      <c r="K27" s="111">
        <v>0</v>
      </c>
      <c r="L27" s="112">
        <v>0</v>
      </c>
      <c r="M27" s="113" t="s">
        <v>134</v>
      </c>
      <c r="N27" s="115" t="s">
        <v>134</v>
      </c>
      <c r="O27" s="115" t="s">
        <v>134</v>
      </c>
      <c r="P27" s="115"/>
      <c r="Q27" s="107"/>
      <c r="R27" s="114"/>
    </row>
    <row r="28" spans="3:18" ht="21" x14ac:dyDescent="0.25">
      <c r="C28" s="393"/>
      <c r="D28" s="164"/>
      <c r="E28" s="148"/>
      <c r="F28" s="228" t="s">
        <v>204</v>
      </c>
      <c r="G28" s="149" t="s">
        <v>205</v>
      </c>
      <c r="H28" s="176" t="s">
        <v>206</v>
      </c>
      <c r="I28" s="128">
        <v>1240</v>
      </c>
      <c r="J28" s="129"/>
      <c r="K28" s="129">
        <v>0</v>
      </c>
      <c r="L28" s="130">
        <v>0</v>
      </c>
      <c r="M28" s="246" t="s">
        <v>134</v>
      </c>
      <c r="N28" s="177" t="s">
        <v>134</v>
      </c>
      <c r="O28" s="177" t="s">
        <v>134</v>
      </c>
      <c r="P28" s="177"/>
      <c r="Q28" s="228"/>
      <c r="R28" s="231"/>
    </row>
    <row r="29" spans="3:18" x14ac:dyDescent="0.25">
      <c r="C29" s="393"/>
      <c r="D29" s="146">
        <v>16</v>
      </c>
      <c r="E29" s="106" t="s">
        <v>207</v>
      </c>
      <c r="F29" s="107" t="s">
        <v>208</v>
      </c>
      <c r="G29" s="108" t="s">
        <v>209</v>
      </c>
      <c r="H29" s="109" t="s">
        <v>210</v>
      </c>
      <c r="I29" s="110">
        <v>2060</v>
      </c>
      <c r="J29" s="111"/>
      <c r="K29" s="111">
        <v>0</v>
      </c>
      <c r="L29" s="112">
        <v>0</v>
      </c>
      <c r="M29" s="113" t="s">
        <v>134</v>
      </c>
      <c r="N29" s="115" t="s">
        <v>134</v>
      </c>
      <c r="O29" s="115" t="s">
        <v>134</v>
      </c>
      <c r="P29" s="115"/>
      <c r="Q29" s="107"/>
      <c r="R29" s="114"/>
    </row>
    <row r="30" spans="3:18" x14ac:dyDescent="0.25">
      <c r="C30" s="393"/>
      <c r="D30" s="127"/>
      <c r="E30" s="117"/>
      <c r="F30" s="228" t="s">
        <v>211</v>
      </c>
      <c r="G30" s="118" t="s">
        <v>212</v>
      </c>
      <c r="H30" s="229" t="s">
        <v>213</v>
      </c>
      <c r="I30" s="178">
        <v>55080</v>
      </c>
      <c r="J30" s="179">
        <v>52600</v>
      </c>
      <c r="K30" s="179">
        <v>0</v>
      </c>
      <c r="L30" s="180">
        <v>0</v>
      </c>
      <c r="M30" s="123" t="s">
        <v>134</v>
      </c>
      <c r="N30" s="125" t="s">
        <v>134</v>
      </c>
      <c r="O30" s="125" t="s">
        <v>134</v>
      </c>
      <c r="P30" s="125"/>
      <c r="Q30" s="181"/>
      <c r="R30" s="124"/>
    </row>
    <row r="31" spans="3:18" x14ac:dyDescent="0.25">
      <c r="C31" s="393"/>
      <c r="D31" s="127"/>
      <c r="E31" s="117"/>
      <c r="F31" s="182"/>
      <c r="G31" s="118" t="s">
        <v>214</v>
      </c>
      <c r="H31" s="229" t="s">
        <v>215</v>
      </c>
      <c r="I31" s="178"/>
      <c r="J31" s="179"/>
      <c r="K31" s="179"/>
      <c r="L31" s="180">
        <v>0</v>
      </c>
      <c r="M31" s="123"/>
      <c r="N31" s="125"/>
      <c r="O31" s="125"/>
      <c r="P31" s="125"/>
      <c r="Q31" s="181"/>
      <c r="R31" s="124" t="s">
        <v>157</v>
      </c>
    </row>
    <row r="32" spans="3:18" x14ac:dyDescent="0.25">
      <c r="C32" s="393"/>
      <c r="D32" s="116"/>
      <c r="E32" s="117"/>
      <c r="F32" s="228" t="s">
        <v>216</v>
      </c>
      <c r="G32" s="118" t="s">
        <v>217</v>
      </c>
      <c r="H32" s="229" t="s">
        <v>218</v>
      </c>
      <c r="I32" s="178">
        <v>2140</v>
      </c>
      <c r="J32" s="179"/>
      <c r="K32" s="179">
        <v>0</v>
      </c>
      <c r="L32" s="180">
        <v>0</v>
      </c>
      <c r="M32" s="123" t="s">
        <v>134</v>
      </c>
      <c r="N32" s="125" t="s">
        <v>134</v>
      </c>
      <c r="O32" s="125" t="s">
        <v>134</v>
      </c>
      <c r="P32" s="125"/>
      <c r="Q32" s="181"/>
      <c r="R32" s="124"/>
    </row>
    <row r="33" spans="3:18" x14ac:dyDescent="0.25">
      <c r="C33" s="393"/>
      <c r="D33" s="127"/>
      <c r="E33" s="117"/>
      <c r="F33" s="183"/>
      <c r="G33" s="118" t="s">
        <v>219</v>
      </c>
      <c r="H33" s="229" t="s">
        <v>220</v>
      </c>
      <c r="I33" s="178"/>
      <c r="J33" s="179"/>
      <c r="K33" s="179"/>
      <c r="L33" s="180">
        <v>0</v>
      </c>
      <c r="M33" s="123"/>
      <c r="N33" s="125"/>
      <c r="O33" s="125"/>
      <c r="P33" s="125"/>
      <c r="Q33" s="181"/>
      <c r="R33" s="124" t="s">
        <v>157</v>
      </c>
    </row>
    <row r="34" spans="3:18" x14ac:dyDescent="0.25">
      <c r="C34" s="393"/>
      <c r="D34" s="116"/>
      <c r="E34" s="117"/>
      <c r="F34" s="183"/>
      <c r="G34" s="118" t="s">
        <v>221</v>
      </c>
      <c r="H34" s="229" t="s">
        <v>222</v>
      </c>
      <c r="I34" s="178"/>
      <c r="J34" s="179"/>
      <c r="K34" s="179"/>
      <c r="L34" s="180">
        <v>0</v>
      </c>
      <c r="M34" s="123"/>
      <c r="N34" s="125"/>
      <c r="O34" s="125"/>
      <c r="P34" s="125"/>
      <c r="Q34" s="181"/>
      <c r="R34" s="124" t="s">
        <v>157</v>
      </c>
    </row>
    <row r="35" spans="3:18" x14ac:dyDescent="0.25">
      <c r="C35" s="393"/>
      <c r="D35" s="127"/>
      <c r="E35" s="117"/>
      <c r="F35" s="183"/>
      <c r="G35" s="118" t="s">
        <v>223</v>
      </c>
      <c r="H35" s="229" t="s">
        <v>224</v>
      </c>
      <c r="I35" s="178"/>
      <c r="J35" s="179"/>
      <c r="K35" s="179"/>
      <c r="L35" s="180">
        <v>0</v>
      </c>
      <c r="M35" s="123"/>
      <c r="N35" s="125"/>
      <c r="O35" s="125"/>
      <c r="P35" s="125"/>
      <c r="Q35" s="181"/>
      <c r="R35" s="124" t="s">
        <v>134</v>
      </c>
    </row>
    <row r="36" spans="3:18" x14ac:dyDescent="0.25">
      <c r="C36" s="393"/>
      <c r="D36" s="116"/>
      <c r="E36" s="117"/>
      <c r="F36" s="182"/>
      <c r="G36" s="149" t="s">
        <v>225</v>
      </c>
      <c r="H36" s="150" t="s">
        <v>226</v>
      </c>
      <c r="I36" s="178"/>
      <c r="J36" s="179"/>
      <c r="K36" s="179"/>
      <c r="L36" s="180">
        <v>0</v>
      </c>
      <c r="M36" s="123"/>
      <c r="N36" s="125"/>
      <c r="O36" s="125"/>
      <c r="P36" s="125"/>
      <c r="Q36" s="181"/>
      <c r="R36" s="124" t="s">
        <v>157</v>
      </c>
    </row>
    <row r="37" spans="3:18" x14ac:dyDescent="0.25">
      <c r="C37" s="393"/>
      <c r="D37" s="136">
        <v>17</v>
      </c>
      <c r="E37" s="132" t="s">
        <v>227</v>
      </c>
      <c r="F37" s="137" t="s">
        <v>228</v>
      </c>
      <c r="G37" s="138" t="s">
        <v>229</v>
      </c>
      <c r="H37" s="139" t="s">
        <v>230</v>
      </c>
      <c r="I37" s="140">
        <v>2520</v>
      </c>
      <c r="J37" s="141"/>
      <c r="K37" s="141">
        <v>0</v>
      </c>
      <c r="L37" s="142">
        <v>0</v>
      </c>
      <c r="M37" s="143" t="s">
        <v>134</v>
      </c>
      <c r="N37" s="145" t="s">
        <v>134</v>
      </c>
      <c r="O37" s="145" t="s">
        <v>134</v>
      </c>
      <c r="P37" s="145"/>
      <c r="Q37" s="137"/>
      <c r="R37" s="144"/>
    </row>
    <row r="38" spans="3:18" x14ac:dyDescent="0.25">
      <c r="C38" s="393"/>
      <c r="D38" s="105">
        <v>18</v>
      </c>
      <c r="E38" s="132" t="s">
        <v>231</v>
      </c>
      <c r="F38" s="379" t="s">
        <v>232</v>
      </c>
      <c r="G38" s="226" t="s">
        <v>233</v>
      </c>
      <c r="H38" s="396" t="s">
        <v>234</v>
      </c>
      <c r="I38" s="169">
        <v>1980</v>
      </c>
      <c r="J38" s="170"/>
      <c r="K38" s="170">
        <v>0</v>
      </c>
      <c r="L38" s="184">
        <v>0</v>
      </c>
      <c r="M38" s="410" t="s">
        <v>134</v>
      </c>
      <c r="N38" s="389" t="s">
        <v>134</v>
      </c>
      <c r="O38" s="389" t="s">
        <v>134</v>
      </c>
      <c r="P38" s="389"/>
      <c r="Q38" s="379"/>
      <c r="R38" s="397"/>
    </row>
    <row r="39" spans="3:18" x14ac:dyDescent="0.25">
      <c r="C39" s="393"/>
      <c r="D39" s="136">
        <v>19</v>
      </c>
      <c r="E39" s="132" t="s">
        <v>235</v>
      </c>
      <c r="F39" s="395"/>
      <c r="G39" s="227"/>
      <c r="H39" s="386"/>
      <c r="I39" s="133"/>
      <c r="J39" s="134"/>
      <c r="K39" s="134">
        <v>0</v>
      </c>
      <c r="L39" s="135">
        <v>0</v>
      </c>
      <c r="M39" s="411"/>
      <c r="N39" s="391"/>
      <c r="O39" s="391"/>
      <c r="P39" s="390"/>
      <c r="Q39" s="380"/>
      <c r="R39" s="398"/>
    </row>
    <row r="40" spans="3:18" x14ac:dyDescent="0.25">
      <c r="C40" s="393"/>
      <c r="D40" s="136">
        <v>20</v>
      </c>
      <c r="E40" s="132" t="s">
        <v>236</v>
      </c>
      <c r="F40" s="379" t="s">
        <v>237</v>
      </c>
      <c r="G40" s="226" t="s">
        <v>238</v>
      </c>
      <c r="H40" s="385" t="s">
        <v>239</v>
      </c>
      <c r="I40" s="185">
        <v>440</v>
      </c>
      <c r="J40" s="186"/>
      <c r="K40" s="186">
        <v>0</v>
      </c>
      <c r="L40" s="184">
        <v>0</v>
      </c>
      <c r="M40" s="410" t="s">
        <v>134</v>
      </c>
      <c r="N40" s="389" t="s">
        <v>134</v>
      </c>
      <c r="O40" s="389" t="s">
        <v>134</v>
      </c>
      <c r="P40" s="389"/>
      <c r="Q40" s="379"/>
      <c r="R40" s="397"/>
    </row>
    <row r="41" spans="3:18" x14ac:dyDescent="0.25">
      <c r="C41" s="393"/>
      <c r="D41" s="131">
        <v>21</v>
      </c>
      <c r="E41" s="132" t="s">
        <v>239</v>
      </c>
      <c r="F41" s="395"/>
      <c r="G41" s="227"/>
      <c r="H41" s="386"/>
      <c r="I41" s="133"/>
      <c r="J41" s="134"/>
      <c r="K41" s="134"/>
      <c r="L41" s="135">
        <v>0</v>
      </c>
      <c r="M41" s="411"/>
      <c r="N41" s="391"/>
      <c r="O41" s="391"/>
      <c r="P41" s="390"/>
      <c r="Q41" s="380"/>
      <c r="R41" s="398"/>
    </row>
    <row r="42" spans="3:18" ht="42" x14ac:dyDescent="0.25">
      <c r="C42" s="393"/>
      <c r="D42" s="131">
        <v>22</v>
      </c>
      <c r="E42" s="132" t="s">
        <v>240</v>
      </c>
      <c r="F42" s="137" t="s">
        <v>241</v>
      </c>
      <c r="G42" s="138" t="s">
        <v>242</v>
      </c>
      <c r="H42" s="187" t="s">
        <v>243</v>
      </c>
      <c r="I42" s="188">
        <v>420</v>
      </c>
      <c r="J42" s="189"/>
      <c r="K42" s="189">
        <v>0</v>
      </c>
      <c r="L42" s="190">
        <v>0</v>
      </c>
      <c r="M42" s="143" t="s">
        <v>134</v>
      </c>
      <c r="N42" s="145" t="s">
        <v>134</v>
      </c>
      <c r="O42" s="145" t="s">
        <v>134</v>
      </c>
      <c r="P42" s="145"/>
      <c r="Q42" s="137"/>
      <c r="R42" s="144"/>
    </row>
    <row r="43" spans="3:18" ht="42" x14ac:dyDescent="0.25">
      <c r="C43" s="393"/>
      <c r="D43" s="105">
        <v>23</v>
      </c>
      <c r="E43" s="165" t="s">
        <v>244</v>
      </c>
      <c r="F43" s="191" t="s">
        <v>245</v>
      </c>
      <c r="G43" s="108" t="s">
        <v>246</v>
      </c>
      <c r="H43" s="157" t="s">
        <v>247</v>
      </c>
      <c r="I43" s="192"/>
      <c r="J43" s="193"/>
      <c r="K43" s="193">
        <v>0</v>
      </c>
      <c r="L43" s="194">
        <v>0</v>
      </c>
      <c r="M43" s="113" t="s">
        <v>134</v>
      </c>
      <c r="N43" s="115" t="s">
        <v>134</v>
      </c>
      <c r="O43" s="115" t="s">
        <v>134</v>
      </c>
      <c r="P43" s="115"/>
      <c r="Q43" s="107"/>
      <c r="R43" s="114"/>
    </row>
    <row r="44" spans="3:18" x14ac:dyDescent="0.25">
      <c r="C44" s="393"/>
      <c r="D44" s="147"/>
      <c r="E44" s="148"/>
      <c r="F44" s="156" t="s">
        <v>248</v>
      </c>
      <c r="G44" s="149" t="s">
        <v>249</v>
      </c>
      <c r="H44" s="150" t="s">
        <v>250</v>
      </c>
      <c r="I44" s="151">
        <v>46710</v>
      </c>
      <c r="J44" s="152">
        <v>52600</v>
      </c>
      <c r="K44" s="152">
        <v>0</v>
      </c>
      <c r="L44" s="153">
        <v>0</v>
      </c>
      <c r="M44" s="243" t="s">
        <v>134</v>
      </c>
      <c r="N44" s="155" t="s">
        <v>134</v>
      </c>
      <c r="O44" s="155" t="s">
        <v>134</v>
      </c>
      <c r="P44" s="155"/>
      <c r="Q44" s="156"/>
      <c r="R44" s="154"/>
    </row>
    <row r="45" spans="3:18" ht="21" x14ac:dyDescent="0.25">
      <c r="C45" s="393"/>
      <c r="D45" s="146">
        <v>24</v>
      </c>
      <c r="E45" s="165" t="s">
        <v>251</v>
      </c>
      <c r="F45" s="107" t="s">
        <v>252</v>
      </c>
      <c r="G45" s="108" t="s">
        <v>253</v>
      </c>
      <c r="H45" s="157" t="s">
        <v>254</v>
      </c>
      <c r="I45" s="192">
        <v>46710</v>
      </c>
      <c r="J45" s="193">
        <v>52600</v>
      </c>
      <c r="K45" s="193">
        <v>0</v>
      </c>
      <c r="L45" s="194">
        <v>0</v>
      </c>
      <c r="M45" s="113" t="s">
        <v>134</v>
      </c>
      <c r="N45" s="115" t="s">
        <v>134</v>
      </c>
      <c r="O45" s="115" t="s">
        <v>134</v>
      </c>
      <c r="P45" s="115"/>
      <c r="Q45" s="107"/>
      <c r="R45" s="114"/>
    </row>
    <row r="46" spans="3:18" x14ac:dyDescent="0.25">
      <c r="C46" s="393"/>
      <c r="D46" s="127"/>
      <c r="E46" s="117"/>
      <c r="F46" s="181" t="s">
        <v>255</v>
      </c>
      <c r="G46" s="118" t="s">
        <v>256</v>
      </c>
      <c r="H46" s="229" t="s">
        <v>257</v>
      </c>
      <c r="I46" s="178">
        <v>1640</v>
      </c>
      <c r="J46" s="179"/>
      <c r="K46" s="179">
        <v>0</v>
      </c>
      <c r="L46" s="180">
        <v>0</v>
      </c>
      <c r="M46" s="123" t="s">
        <v>134</v>
      </c>
      <c r="N46" s="125" t="s">
        <v>134</v>
      </c>
      <c r="O46" s="125" t="s">
        <v>134</v>
      </c>
      <c r="P46" s="125"/>
      <c r="Q46" s="181"/>
      <c r="R46" s="124"/>
    </row>
    <row r="47" spans="3:18" x14ac:dyDescent="0.25">
      <c r="C47" s="393"/>
      <c r="D47" s="116"/>
      <c r="E47" s="117"/>
      <c r="F47" s="181" t="s">
        <v>258</v>
      </c>
      <c r="G47" s="118" t="s">
        <v>259</v>
      </c>
      <c r="H47" s="229" t="s">
        <v>260</v>
      </c>
      <c r="I47" s="178">
        <v>2140</v>
      </c>
      <c r="J47" s="179"/>
      <c r="K47" s="179">
        <v>0</v>
      </c>
      <c r="L47" s="180">
        <v>0</v>
      </c>
      <c r="M47" s="123" t="s">
        <v>134</v>
      </c>
      <c r="N47" s="125" t="s">
        <v>134</v>
      </c>
      <c r="O47" s="125" t="s">
        <v>134</v>
      </c>
      <c r="P47" s="125"/>
      <c r="Q47" s="181"/>
      <c r="R47" s="124"/>
    </row>
    <row r="48" spans="3:18" x14ac:dyDescent="0.25">
      <c r="C48" s="393"/>
      <c r="D48" s="116"/>
      <c r="E48" s="117"/>
      <c r="F48" s="181" t="s">
        <v>261</v>
      </c>
      <c r="G48" s="118" t="s">
        <v>262</v>
      </c>
      <c r="H48" s="229" t="s">
        <v>263</v>
      </c>
      <c r="I48" s="178">
        <v>2120</v>
      </c>
      <c r="J48" s="179"/>
      <c r="K48" s="179">
        <v>0</v>
      </c>
      <c r="L48" s="180">
        <v>0</v>
      </c>
      <c r="M48" s="123" t="s">
        <v>134</v>
      </c>
      <c r="N48" s="125" t="s">
        <v>134</v>
      </c>
      <c r="O48" s="125" t="s">
        <v>134</v>
      </c>
      <c r="P48" s="125"/>
      <c r="Q48" s="181"/>
      <c r="R48" s="124"/>
    </row>
    <row r="49" spans="3:18" x14ac:dyDescent="0.25">
      <c r="C49" s="393"/>
      <c r="D49" s="147"/>
      <c r="E49" s="148"/>
      <c r="F49" s="168" t="s">
        <v>264</v>
      </c>
      <c r="G49" s="149" t="s">
        <v>265</v>
      </c>
      <c r="H49" s="150" t="s">
        <v>266</v>
      </c>
      <c r="I49" s="173">
        <v>2240</v>
      </c>
      <c r="J49" s="174"/>
      <c r="K49" s="174">
        <v>0</v>
      </c>
      <c r="L49" s="175">
        <v>0</v>
      </c>
      <c r="M49" s="245" t="s">
        <v>134</v>
      </c>
      <c r="N49" s="167" t="s">
        <v>134</v>
      </c>
      <c r="O49" s="167" t="s">
        <v>134</v>
      </c>
      <c r="P49" s="167"/>
      <c r="Q49" s="168"/>
      <c r="R49" s="166"/>
    </row>
    <row r="50" spans="3:18" x14ac:dyDescent="0.25">
      <c r="C50" s="393"/>
      <c r="D50" s="136">
        <v>25</v>
      </c>
      <c r="E50" s="132" t="s">
        <v>267</v>
      </c>
      <c r="F50" s="137" t="s">
        <v>268</v>
      </c>
      <c r="G50" s="138" t="s">
        <v>269</v>
      </c>
      <c r="H50" s="139" t="s">
        <v>270</v>
      </c>
      <c r="I50" s="140">
        <v>1460</v>
      </c>
      <c r="J50" s="141"/>
      <c r="K50" s="141">
        <v>0</v>
      </c>
      <c r="L50" s="142">
        <v>0</v>
      </c>
      <c r="M50" s="143" t="s">
        <v>134</v>
      </c>
      <c r="N50" s="145" t="s">
        <v>134</v>
      </c>
      <c r="O50" s="145" t="s">
        <v>134</v>
      </c>
      <c r="P50" s="145"/>
      <c r="Q50" s="137"/>
      <c r="R50" s="144"/>
    </row>
    <row r="51" spans="3:18" x14ac:dyDescent="0.25">
      <c r="C51" s="393"/>
      <c r="D51" s="105">
        <v>26</v>
      </c>
      <c r="E51" s="106" t="s">
        <v>271</v>
      </c>
      <c r="F51" s="224" t="s">
        <v>272</v>
      </c>
      <c r="G51" s="108" t="s">
        <v>273</v>
      </c>
      <c r="H51" s="109" t="s">
        <v>274</v>
      </c>
      <c r="I51" s="110">
        <v>1600</v>
      </c>
      <c r="J51" s="111"/>
      <c r="K51" s="111">
        <v>0</v>
      </c>
      <c r="L51" s="112">
        <v>0</v>
      </c>
      <c r="M51" s="113" t="s">
        <v>134</v>
      </c>
      <c r="N51" s="115" t="s">
        <v>134</v>
      </c>
      <c r="O51" s="115" t="s">
        <v>134</v>
      </c>
      <c r="P51" s="115"/>
      <c r="Q51" s="107"/>
      <c r="R51" s="114"/>
    </row>
    <row r="52" spans="3:18" x14ac:dyDescent="0.25">
      <c r="C52" s="393"/>
      <c r="D52" s="116"/>
      <c r="E52" s="117"/>
      <c r="F52" s="195"/>
      <c r="G52" s="118" t="s">
        <v>275</v>
      </c>
      <c r="H52" s="229" t="s">
        <v>276</v>
      </c>
      <c r="I52" s="178"/>
      <c r="J52" s="179"/>
      <c r="K52" s="179"/>
      <c r="L52" s="180">
        <v>0</v>
      </c>
      <c r="M52" s="123"/>
      <c r="N52" s="125"/>
      <c r="O52" s="125"/>
      <c r="P52" s="125"/>
      <c r="Q52" s="181"/>
      <c r="R52" s="124" t="s">
        <v>157</v>
      </c>
    </row>
    <row r="53" spans="3:18" x14ac:dyDescent="0.25">
      <c r="C53" s="393"/>
      <c r="D53" s="116"/>
      <c r="E53" s="117"/>
      <c r="F53" s="228" t="s">
        <v>277</v>
      </c>
      <c r="G53" s="118" t="s">
        <v>278</v>
      </c>
      <c r="H53" s="229" t="s">
        <v>279</v>
      </c>
      <c r="I53" s="178">
        <v>1540</v>
      </c>
      <c r="J53" s="179"/>
      <c r="K53" s="179">
        <v>0</v>
      </c>
      <c r="L53" s="180">
        <v>0</v>
      </c>
      <c r="M53" s="123" t="s">
        <v>134</v>
      </c>
      <c r="N53" s="125" t="s">
        <v>134</v>
      </c>
      <c r="O53" s="125" t="s">
        <v>134</v>
      </c>
      <c r="P53" s="125"/>
      <c r="Q53" s="181"/>
      <c r="R53" s="124"/>
    </row>
    <row r="54" spans="3:18" x14ac:dyDescent="0.25">
      <c r="C54" s="393"/>
      <c r="D54" s="116"/>
      <c r="E54" s="117"/>
      <c r="F54" s="195"/>
      <c r="G54" s="118" t="s">
        <v>280</v>
      </c>
      <c r="H54" s="229" t="s">
        <v>281</v>
      </c>
      <c r="I54" s="178"/>
      <c r="J54" s="179"/>
      <c r="K54" s="179"/>
      <c r="L54" s="180">
        <v>0</v>
      </c>
      <c r="M54" s="123"/>
      <c r="N54" s="125"/>
      <c r="O54" s="125"/>
      <c r="P54" s="125"/>
      <c r="Q54" s="181"/>
      <c r="R54" s="124" t="s">
        <v>157</v>
      </c>
    </row>
    <row r="55" spans="3:18" x14ac:dyDescent="0.25">
      <c r="C55" s="393"/>
      <c r="D55" s="116"/>
      <c r="E55" s="117"/>
      <c r="F55" s="156" t="s">
        <v>282</v>
      </c>
      <c r="G55" s="149" t="s">
        <v>283</v>
      </c>
      <c r="H55" s="150" t="s">
        <v>284</v>
      </c>
      <c r="I55" s="151">
        <v>42000</v>
      </c>
      <c r="J55" s="152">
        <v>52600</v>
      </c>
      <c r="K55" s="152">
        <v>0</v>
      </c>
      <c r="L55" s="153">
        <v>0</v>
      </c>
      <c r="M55" s="243" t="s">
        <v>134</v>
      </c>
      <c r="N55" s="155" t="s">
        <v>134</v>
      </c>
      <c r="O55" s="155" t="s">
        <v>134</v>
      </c>
      <c r="P55" s="155"/>
      <c r="Q55" s="156"/>
      <c r="R55" s="154"/>
    </row>
    <row r="56" spans="3:18" x14ac:dyDescent="0.25">
      <c r="C56" s="393"/>
      <c r="D56" s="164"/>
      <c r="E56" s="148"/>
      <c r="F56" s="381" t="s">
        <v>285</v>
      </c>
      <c r="G56" s="383" t="s">
        <v>286</v>
      </c>
      <c r="H56" s="385" t="s">
        <v>287</v>
      </c>
      <c r="I56" s="185">
        <v>1100</v>
      </c>
      <c r="J56" s="186"/>
      <c r="K56" s="186">
        <v>0</v>
      </c>
      <c r="L56" s="184">
        <v>0</v>
      </c>
      <c r="M56" s="113" t="s">
        <v>134</v>
      </c>
      <c r="N56" s="115" t="s">
        <v>134</v>
      </c>
      <c r="O56" s="115" t="s">
        <v>134</v>
      </c>
      <c r="P56" s="125" t="s">
        <v>134</v>
      </c>
      <c r="Q56" s="181"/>
      <c r="R56" s="223"/>
    </row>
    <row r="57" spans="3:18" x14ac:dyDescent="0.25">
      <c r="C57" s="393"/>
      <c r="D57" s="136">
        <v>27</v>
      </c>
      <c r="E57" s="132" t="s">
        <v>288</v>
      </c>
      <c r="F57" s="382"/>
      <c r="G57" s="384"/>
      <c r="H57" s="386"/>
      <c r="I57" s="133">
        <v>2340</v>
      </c>
      <c r="J57" s="134"/>
      <c r="K57" s="134">
        <v>0</v>
      </c>
      <c r="L57" s="135">
        <v>0</v>
      </c>
      <c r="M57" s="123"/>
      <c r="N57" s="125" t="s">
        <v>134</v>
      </c>
      <c r="O57" s="125" t="s">
        <v>134</v>
      </c>
      <c r="P57" s="125"/>
      <c r="Q57" s="156"/>
      <c r="R57" s="166"/>
    </row>
    <row r="58" spans="3:18" x14ac:dyDescent="0.25">
      <c r="C58" s="393"/>
      <c r="D58" s="131">
        <v>28</v>
      </c>
      <c r="E58" s="132" t="s">
        <v>289</v>
      </c>
      <c r="F58" s="137" t="s">
        <v>290</v>
      </c>
      <c r="G58" s="138" t="s">
        <v>291</v>
      </c>
      <c r="H58" s="139" t="s">
        <v>292</v>
      </c>
      <c r="I58" s="140">
        <v>500</v>
      </c>
      <c r="J58" s="141"/>
      <c r="K58" s="141">
        <v>0</v>
      </c>
      <c r="L58" s="142">
        <v>0</v>
      </c>
      <c r="M58" s="143" t="s">
        <v>134</v>
      </c>
      <c r="N58" s="145" t="s">
        <v>134</v>
      </c>
      <c r="O58" s="145" t="s">
        <v>134</v>
      </c>
      <c r="P58" s="145"/>
      <c r="Q58" s="137"/>
      <c r="R58" s="144"/>
    </row>
    <row r="59" spans="3:18" x14ac:dyDescent="0.25">
      <c r="C59" s="393"/>
      <c r="D59" s="131">
        <v>29</v>
      </c>
      <c r="E59" s="132" t="s">
        <v>293</v>
      </c>
      <c r="F59" s="196" t="s">
        <v>294</v>
      </c>
      <c r="G59" s="138" t="s">
        <v>295</v>
      </c>
      <c r="H59" s="139" t="s">
        <v>296</v>
      </c>
      <c r="I59" s="140">
        <v>46710</v>
      </c>
      <c r="J59" s="141">
        <v>52600</v>
      </c>
      <c r="K59" s="141">
        <v>0</v>
      </c>
      <c r="L59" s="142">
        <v>0</v>
      </c>
      <c r="M59" s="143" t="s">
        <v>134</v>
      </c>
      <c r="N59" s="145" t="s">
        <v>134</v>
      </c>
      <c r="O59" s="145" t="s">
        <v>134</v>
      </c>
      <c r="P59" s="145"/>
      <c r="Q59" s="137"/>
      <c r="R59" s="144"/>
    </row>
    <row r="60" spans="3:18" x14ac:dyDescent="0.25">
      <c r="C60" s="393"/>
      <c r="D60" s="146">
        <v>30</v>
      </c>
      <c r="E60" s="106" t="s">
        <v>297</v>
      </c>
      <c r="F60" s="224" t="s">
        <v>298</v>
      </c>
      <c r="G60" s="108" t="s">
        <v>299</v>
      </c>
      <c r="H60" s="109" t="s">
        <v>300</v>
      </c>
      <c r="I60" s="110">
        <v>46710</v>
      </c>
      <c r="J60" s="111">
        <v>52600</v>
      </c>
      <c r="K60" s="111">
        <v>0</v>
      </c>
      <c r="L60" s="112">
        <v>0</v>
      </c>
      <c r="M60" s="113" t="s">
        <v>134</v>
      </c>
      <c r="N60" s="115" t="s">
        <v>134</v>
      </c>
      <c r="O60" s="115" t="s">
        <v>134</v>
      </c>
      <c r="P60" s="115"/>
      <c r="Q60" s="107"/>
      <c r="R60" s="114"/>
    </row>
    <row r="61" spans="3:18" x14ac:dyDescent="0.25">
      <c r="C61" s="393"/>
      <c r="D61" s="127"/>
      <c r="E61" s="117"/>
      <c r="F61" s="163"/>
      <c r="G61" s="118" t="s">
        <v>301</v>
      </c>
      <c r="H61" s="229" t="s">
        <v>302</v>
      </c>
      <c r="I61" s="178"/>
      <c r="J61" s="179"/>
      <c r="K61" s="179"/>
      <c r="L61" s="180">
        <v>0</v>
      </c>
      <c r="M61" s="123"/>
      <c r="N61" s="125"/>
      <c r="O61" s="125"/>
      <c r="P61" s="125"/>
      <c r="Q61" s="181"/>
      <c r="R61" s="124" t="s">
        <v>157</v>
      </c>
    </row>
    <row r="62" spans="3:18" x14ac:dyDescent="0.25">
      <c r="C62" s="393"/>
      <c r="D62" s="164"/>
      <c r="E62" s="148"/>
      <c r="F62" s="168"/>
      <c r="G62" s="149" t="s">
        <v>303</v>
      </c>
      <c r="H62" s="150" t="s">
        <v>304</v>
      </c>
      <c r="I62" s="151"/>
      <c r="J62" s="152"/>
      <c r="K62" s="152"/>
      <c r="L62" s="153">
        <v>0</v>
      </c>
      <c r="M62" s="243"/>
      <c r="N62" s="155"/>
      <c r="O62" s="155"/>
      <c r="P62" s="155"/>
      <c r="Q62" s="156"/>
      <c r="R62" s="154" t="s">
        <v>305</v>
      </c>
    </row>
    <row r="63" spans="3:18" x14ac:dyDescent="0.25">
      <c r="C63" s="393"/>
      <c r="D63" s="131">
        <v>31</v>
      </c>
      <c r="E63" s="132" t="s">
        <v>306</v>
      </c>
      <c r="F63" s="137" t="s">
        <v>307</v>
      </c>
      <c r="G63" s="138" t="s">
        <v>308</v>
      </c>
      <c r="H63" s="139" t="s">
        <v>306</v>
      </c>
      <c r="I63" s="140"/>
      <c r="J63" s="141"/>
      <c r="K63" s="141"/>
      <c r="L63" s="142">
        <v>0</v>
      </c>
      <c r="M63" s="143"/>
      <c r="N63" s="145"/>
      <c r="O63" s="145"/>
      <c r="P63" s="145"/>
      <c r="Q63" s="137"/>
      <c r="R63" s="144" t="s">
        <v>182</v>
      </c>
    </row>
    <row r="64" spans="3:18" x14ac:dyDescent="0.25">
      <c r="C64" s="393"/>
      <c r="D64" s="105">
        <v>32</v>
      </c>
      <c r="E64" s="132" t="s">
        <v>309</v>
      </c>
      <c r="F64" s="137" t="s">
        <v>310</v>
      </c>
      <c r="G64" s="138" t="s">
        <v>311</v>
      </c>
      <c r="H64" s="139" t="s">
        <v>309</v>
      </c>
      <c r="I64" s="140"/>
      <c r="J64" s="141"/>
      <c r="K64" s="141"/>
      <c r="L64" s="142">
        <v>0</v>
      </c>
      <c r="M64" s="143"/>
      <c r="N64" s="145"/>
      <c r="O64" s="145"/>
      <c r="P64" s="145"/>
      <c r="Q64" s="137"/>
      <c r="R64" s="144" t="s">
        <v>157</v>
      </c>
    </row>
    <row r="65" spans="3:18" x14ac:dyDescent="0.25">
      <c r="C65" s="393"/>
      <c r="D65" s="131">
        <v>33</v>
      </c>
      <c r="E65" s="132" t="s">
        <v>312</v>
      </c>
      <c r="F65" s="137"/>
      <c r="G65" s="138"/>
      <c r="H65" s="139"/>
      <c r="I65" s="140"/>
      <c r="J65" s="141"/>
      <c r="K65" s="141"/>
      <c r="L65" s="142">
        <v>0</v>
      </c>
      <c r="M65" s="143"/>
      <c r="N65" s="145"/>
      <c r="O65" s="145"/>
      <c r="P65" s="145"/>
      <c r="Q65" s="137"/>
      <c r="R65" s="144"/>
    </row>
    <row r="66" spans="3:18" x14ac:dyDescent="0.25">
      <c r="C66" s="393"/>
      <c r="D66" s="131">
        <v>34</v>
      </c>
      <c r="E66" s="132" t="s">
        <v>313</v>
      </c>
      <c r="F66" s="137"/>
      <c r="G66" s="138"/>
      <c r="H66" s="139"/>
      <c r="I66" s="140"/>
      <c r="J66" s="141"/>
      <c r="K66" s="141"/>
      <c r="L66" s="142">
        <v>0</v>
      </c>
      <c r="M66" s="143"/>
      <c r="N66" s="145"/>
      <c r="O66" s="145"/>
      <c r="P66" s="145"/>
      <c r="Q66" s="137"/>
      <c r="R66" s="144"/>
    </row>
    <row r="67" spans="3:18" x14ac:dyDescent="0.25">
      <c r="C67" s="393"/>
      <c r="D67" s="146">
        <v>35</v>
      </c>
      <c r="E67" s="106" t="s">
        <v>314</v>
      </c>
      <c r="F67" s="107" t="s">
        <v>315</v>
      </c>
      <c r="G67" s="108" t="s">
        <v>316</v>
      </c>
      <c r="H67" s="109" t="s">
        <v>317</v>
      </c>
      <c r="I67" s="110">
        <v>54150</v>
      </c>
      <c r="J67" s="111">
        <v>52600</v>
      </c>
      <c r="K67" s="111">
        <v>1</v>
      </c>
      <c r="L67" s="112">
        <f t="shared" ref="L67" si="0">(I67+J67)*K67</f>
        <v>106750</v>
      </c>
      <c r="M67" s="113" t="s">
        <v>134</v>
      </c>
      <c r="N67" s="115" t="s">
        <v>134</v>
      </c>
      <c r="O67" s="115" t="s">
        <v>134</v>
      </c>
      <c r="P67" s="115"/>
      <c r="Q67" s="115" t="s">
        <v>134</v>
      </c>
      <c r="R67" s="114"/>
    </row>
    <row r="68" spans="3:18" ht="21" x14ac:dyDescent="0.25">
      <c r="C68" s="393"/>
      <c r="D68" s="127"/>
      <c r="E68" s="117"/>
      <c r="F68" s="181" t="s">
        <v>208</v>
      </c>
      <c r="G68" s="118" t="s">
        <v>318</v>
      </c>
      <c r="H68" s="119" t="s">
        <v>319</v>
      </c>
      <c r="I68" s="178">
        <v>7440</v>
      </c>
      <c r="J68" s="179">
        <v>52600</v>
      </c>
      <c r="K68" s="179">
        <v>0</v>
      </c>
      <c r="L68" s="180">
        <v>0</v>
      </c>
      <c r="M68" s="123" t="s">
        <v>134</v>
      </c>
      <c r="N68" s="125" t="s">
        <v>134</v>
      </c>
      <c r="O68" s="125" t="s">
        <v>134</v>
      </c>
      <c r="P68" s="125"/>
      <c r="Q68" s="181"/>
      <c r="R68" s="124"/>
    </row>
    <row r="69" spans="3:18" x14ac:dyDescent="0.25">
      <c r="C69" s="393"/>
      <c r="D69" s="164"/>
      <c r="E69" s="148"/>
      <c r="F69" s="168" t="s">
        <v>320</v>
      </c>
      <c r="G69" s="149" t="s">
        <v>321</v>
      </c>
      <c r="H69" s="176" t="s">
        <v>322</v>
      </c>
      <c r="I69" s="151"/>
      <c r="J69" s="152"/>
      <c r="K69" s="152">
        <v>0</v>
      </c>
      <c r="L69" s="153">
        <v>0</v>
      </c>
      <c r="M69" s="243"/>
      <c r="N69" s="155"/>
      <c r="O69" s="155"/>
      <c r="P69" s="155"/>
      <c r="Q69" s="156"/>
      <c r="R69" s="154" t="s">
        <v>157</v>
      </c>
    </row>
    <row r="70" spans="3:18" x14ac:dyDescent="0.25">
      <c r="C70" s="393"/>
      <c r="D70" s="146">
        <v>36</v>
      </c>
      <c r="E70" s="106" t="s">
        <v>323</v>
      </c>
      <c r="F70" s="107" t="s">
        <v>324</v>
      </c>
      <c r="G70" s="108" t="s">
        <v>325</v>
      </c>
      <c r="H70" s="109" t="s">
        <v>326</v>
      </c>
      <c r="I70" s="110">
        <v>1120</v>
      </c>
      <c r="J70" s="111"/>
      <c r="K70" s="111">
        <v>0</v>
      </c>
      <c r="L70" s="112">
        <v>0</v>
      </c>
      <c r="M70" s="113" t="s">
        <v>134</v>
      </c>
      <c r="N70" s="115" t="s">
        <v>134</v>
      </c>
      <c r="O70" s="115" t="s">
        <v>134</v>
      </c>
      <c r="P70" s="115"/>
      <c r="Q70" s="107"/>
      <c r="R70" s="114"/>
    </row>
    <row r="71" spans="3:18" x14ac:dyDescent="0.25">
      <c r="C71" s="394"/>
      <c r="D71" s="164"/>
      <c r="E71" s="148"/>
      <c r="F71" s="156" t="s">
        <v>327</v>
      </c>
      <c r="G71" s="149" t="s">
        <v>328</v>
      </c>
      <c r="H71" s="150" t="s">
        <v>329</v>
      </c>
      <c r="I71" s="151">
        <v>1600</v>
      </c>
      <c r="J71" s="152"/>
      <c r="K71" s="152">
        <v>0</v>
      </c>
      <c r="L71" s="153">
        <v>0</v>
      </c>
      <c r="M71" s="243" t="s">
        <v>134</v>
      </c>
      <c r="N71" s="155" t="s">
        <v>134</v>
      </c>
      <c r="O71" s="155" t="s">
        <v>134</v>
      </c>
      <c r="P71" s="155"/>
      <c r="Q71" s="156"/>
      <c r="R71" s="154"/>
    </row>
    <row r="72" spans="3:18" ht="42" x14ac:dyDescent="0.25">
      <c r="C72" s="376" t="s">
        <v>330</v>
      </c>
      <c r="D72" s="146">
        <v>37</v>
      </c>
      <c r="E72" s="165" t="s">
        <v>331</v>
      </c>
      <c r="F72" s="224" t="s">
        <v>332</v>
      </c>
      <c r="G72" s="108" t="s">
        <v>333</v>
      </c>
      <c r="H72" s="157" t="s">
        <v>334</v>
      </c>
      <c r="I72" s="192">
        <v>61240</v>
      </c>
      <c r="J72" s="193">
        <v>52600</v>
      </c>
      <c r="K72" s="193">
        <v>0</v>
      </c>
      <c r="L72" s="194">
        <v>0</v>
      </c>
      <c r="M72" s="113" t="s">
        <v>134</v>
      </c>
      <c r="N72" s="115" t="s">
        <v>134</v>
      </c>
      <c r="O72" s="115" t="s">
        <v>134</v>
      </c>
      <c r="P72" s="115"/>
      <c r="Q72" s="107"/>
      <c r="R72" s="114"/>
    </row>
    <row r="73" spans="3:18" x14ac:dyDescent="0.25">
      <c r="C73" s="377"/>
      <c r="D73" s="116"/>
      <c r="E73" s="197"/>
      <c r="F73" s="163"/>
      <c r="G73" s="118" t="s">
        <v>335</v>
      </c>
      <c r="H73" s="119" t="s">
        <v>336</v>
      </c>
      <c r="I73" s="120"/>
      <c r="J73" s="121"/>
      <c r="K73" s="121"/>
      <c r="L73" s="122">
        <v>0</v>
      </c>
      <c r="M73" s="247"/>
      <c r="N73" s="125"/>
      <c r="O73" s="125"/>
      <c r="P73" s="125"/>
      <c r="Q73" s="126"/>
      <c r="R73" s="124" t="s">
        <v>182</v>
      </c>
    </row>
    <row r="74" spans="3:18" s="201" customFormat="1" x14ac:dyDescent="0.25">
      <c r="C74" s="377"/>
      <c r="D74" s="198"/>
      <c r="E74" s="197"/>
      <c r="F74" s="199"/>
      <c r="G74" s="118" t="s">
        <v>337</v>
      </c>
      <c r="H74" s="119" t="s">
        <v>338</v>
      </c>
      <c r="I74" s="120"/>
      <c r="J74" s="121"/>
      <c r="K74" s="248"/>
      <c r="L74" s="249">
        <v>0</v>
      </c>
      <c r="M74" s="247"/>
      <c r="N74" s="200"/>
      <c r="O74" s="200"/>
      <c r="P74" s="200"/>
      <c r="Q74" s="126"/>
      <c r="R74" s="124" t="s">
        <v>182</v>
      </c>
    </row>
    <row r="75" spans="3:18" ht="42" x14ac:dyDescent="0.25">
      <c r="C75" s="377"/>
      <c r="D75" s="127"/>
      <c r="E75" s="117"/>
      <c r="F75" s="181" t="s">
        <v>339</v>
      </c>
      <c r="G75" s="118" t="s">
        <v>340</v>
      </c>
      <c r="H75" s="119" t="s">
        <v>341</v>
      </c>
      <c r="I75" s="120">
        <v>28720</v>
      </c>
      <c r="J75" s="121">
        <v>52600</v>
      </c>
      <c r="K75" s="121">
        <v>0</v>
      </c>
      <c r="L75" s="122">
        <v>0</v>
      </c>
      <c r="M75" s="123"/>
      <c r="N75" s="125" t="s">
        <v>134</v>
      </c>
      <c r="O75" s="125" t="s">
        <v>134</v>
      </c>
      <c r="P75" s="125" t="s">
        <v>134</v>
      </c>
      <c r="Q75" s="181"/>
      <c r="R75" s="124" t="s">
        <v>182</v>
      </c>
    </row>
    <row r="76" spans="3:18" ht="21" x14ac:dyDescent="0.25">
      <c r="C76" s="377"/>
      <c r="D76" s="116"/>
      <c r="E76" s="117"/>
      <c r="F76" s="228" t="s">
        <v>342</v>
      </c>
      <c r="G76" s="118" t="s">
        <v>343</v>
      </c>
      <c r="H76" s="119" t="s">
        <v>344</v>
      </c>
      <c r="I76" s="120">
        <v>39200</v>
      </c>
      <c r="J76" s="121">
        <v>52600</v>
      </c>
      <c r="K76" s="121">
        <v>0</v>
      </c>
      <c r="L76" s="122">
        <v>0</v>
      </c>
      <c r="M76" s="123" t="s">
        <v>134</v>
      </c>
      <c r="N76" s="125" t="s">
        <v>134</v>
      </c>
      <c r="O76" s="125" t="s">
        <v>134</v>
      </c>
      <c r="P76" s="125"/>
      <c r="Q76" s="181"/>
      <c r="R76" s="124"/>
    </row>
    <row r="77" spans="3:18" x14ac:dyDescent="0.25">
      <c r="C77" s="377"/>
      <c r="D77" s="116"/>
      <c r="E77" s="117"/>
      <c r="F77" s="163"/>
      <c r="G77" s="118" t="s">
        <v>345</v>
      </c>
      <c r="H77" s="119" t="s">
        <v>346</v>
      </c>
      <c r="I77" s="120">
        <v>69000</v>
      </c>
      <c r="J77" s="121">
        <v>52600</v>
      </c>
      <c r="K77" s="121">
        <v>0</v>
      </c>
      <c r="L77" s="122">
        <v>0</v>
      </c>
      <c r="M77" s="123" t="s">
        <v>134</v>
      </c>
      <c r="N77" s="125" t="s">
        <v>134</v>
      </c>
      <c r="O77" s="125" t="s">
        <v>134</v>
      </c>
      <c r="P77" s="125"/>
      <c r="Q77" s="181"/>
      <c r="R77" s="124"/>
    </row>
    <row r="78" spans="3:18" x14ac:dyDescent="0.25">
      <c r="C78" s="377"/>
      <c r="D78" s="116"/>
      <c r="E78" s="117"/>
      <c r="F78" s="163"/>
      <c r="G78" s="149" t="s">
        <v>347</v>
      </c>
      <c r="H78" s="176" t="s">
        <v>348</v>
      </c>
      <c r="I78" s="202"/>
      <c r="J78" s="203"/>
      <c r="K78" s="203">
        <v>0</v>
      </c>
      <c r="L78" s="204">
        <v>0</v>
      </c>
      <c r="M78" s="243"/>
      <c r="N78" s="155"/>
      <c r="O78" s="155"/>
      <c r="P78" s="155"/>
      <c r="Q78" s="156"/>
      <c r="R78" s="154" t="s">
        <v>134</v>
      </c>
    </row>
    <row r="79" spans="3:18" x14ac:dyDescent="0.25">
      <c r="C79" s="377"/>
      <c r="D79" s="105">
        <v>38</v>
      </c>
      <c r="E79" s="106" t="s">
        <v>349</v>
      </c>
      <c r="F79" s="224" t="s">
        <v>350</v>
      </c>
      <c r="G79" s="108" t="s">
        <v>351</v>
      </c>
      <c r="H79" s="157" t="s">
        <v>352</v>
      </c>
      <c r="I79" s="110">
        <v>28720</v>
      </c>
      <c r="J79" s="111">
        <v>52600</v>
      </c>
      <c r="K79" s="186">
        <v>0</v>
      </c>
      <c r="L79" s="184">
        <v>0</v>
      </c>
      <c r="M79" s="113" t="s">
        <v>134</v>
      </c>
      <c r="N79" s="115" t="s">
        <v>134</v>
      </c>
      <c r="O79" s="115" t="s">
        <v>134</v>
      </c>
      <c r="P79" s="115" t="s">
        <v>134</v>
      </c>
      <c r="Q79" s="107"/>
      <c r="R79" s="114"/>
    </row>
    <row r="80" spans="3:18" x14ac:dyDescent="0.25">
      <c r="C80" s="378"/>
      <c r="D80" s="164"/>
      <c r="E80" s="148"/>
      <c r="F80" s="168"/>
      <c r="G80" s="149" t="s">
        <v>353</v>
      </c>
      <c r="H80" s="150" t="s">
        <v>354</v>
      </c>
      <c r="I80" s="151"/>
      <c r="J80" s="152"/>
      <c r="K80" s="152"/>
      <c r="L80" s="153">
        <v>0</v>
      </c>
      <c r="M80" s="243"/>
      <c r="N80" s="155"/>
      <c r="O80" s="155"/>
      <c r="P80" s="155"/>
      <c r="Q80" s="156"/>
      <c r="R80" s="154" t="s">
        <v>157</v>
      </c>
    </row>
    <row r="81" spans="3:18" ht="21" x14ac:dyDescent="0.25">
      <c r="C81" s="376" t="s">
        <v>355</v>
      </c>
      <c r="D81" s="146">
        <v>39</v>
      </c>
      <c r="E81" s="106" t="s">
        <v>356</v>
      </c>
      <c r="F81" s="107" t="s">
        <v>357</v>
      </c>
      <c r="G81" s="108" t="s">
        <v>358</v>
      </c>
      <c r="H81" s="157" t="s">
        <v>359</v>
      </c>
      <c r="I81" s="110">
        <v>28260</v>
      </c>
      <c r="J81" s="111">
        <v>52600</v>
      </c>
      <c r="K81" s="186">
        <v>0</v>
      </c>
      <c r="L81" s="184">
        <v>0</v>
      </c>
      <c r="M81" s="113"/>
      <c r="N81" s="115" t="s">
        <v>134</v>
      </c>
      <c r="O81" s="115" t="s">
        <v>134</v>
      </c>
      <c r="P81" s="115" t="s">
        <v>134</v>
      </c>
      <c r="Q81" s="107"/>
      <c r="R81" s="114" t="s">
        <v>182</v>
      </c>
    </row>
    <row r="82" spans="3:18" ht="21" x14ac:dyDescent="0.25">
      <c r="C82" s="377"/>
      <c r="D82" s="116"/>
      <c r="E82" s="117"/>
      <c r="F82" s="163" t="s">
        <v>360</v>
      </c>
      <c r="G82" s="118" t="s">
        <v>361</v>
      </c>
      <c r="H82" s="119" t="s">
        <v>362</v>
      </c>
      <c r="I82" s="178"/>
      <c r="J82" s="179"/>
      <c r="K82" s="179"/>
      <c r="L82" s="180">
        <v>0</v>
      </c>
      <c r="M82" s="123"/>
      <c r="N82" s="125"/>
      <c r="O82" s="125"/>
      <c r="P82" s="125"/>
      <c r="Q82" s="181"/>
      <c r="R82" s="124" t="s">
        <v>182</v>
      </c>
    </row>
    <row r="83" spans="3:18" ht="21" x14ac:dyDescent="0.25">
      <c r="C83" s="377"/>
      <c r="D83" s="116"/>
      <c r="E83" s="117"/>
      <c r="F83" s="228" t="s">
        <v>363</v>
      </c>
      <c r="G83" s="149" t="s">
        <v>364</v>
      </c>
      <c r="H83" s="176" t="s">
        <v>362</v>
      </c>
      <c r="I83" s="151"/>
      <c r="J83" s="152"/>
      <c r="K83" s="152"/>
      <c r="L83" s="153">
        <v>0</v>
      </c>
      <c r="M83" s="243"/>
      <c r="N83" s="155"/>
      <c r="O83" s="155"/>
      <c r="P83" s="155"/>
      <c r="Q83" s="156"/>
      <c r="R83" s="154" t="s">
        <v>182</v>
      </c>
    </row>
    <row r="84" spans="3:18" x14ac:dyDescent="0.25">
      <c r="C84" s="377"/>
      <c r="D84" s="105">
        <v>40</v>
      </c>
      <c r="E84" s="106" t="s">
        <v>365</v>
      </c>
      <c r="F84" s="224"/>
      <c r="G84" s="108" t="s">
        <v>366</v>
      </c>
      <c r="H84" s="109" t="s">
        <v>367</v>
      </c>
      <c r="I84" s="110">
        <v>28260</v>
      </c>
      <c r="J84" s="111">
        <v>52600</v>
      </c>
      <c r="K84" s="186">
        <v>0</v>
      </c>
      <c r="L84" s="184">
        <v>0</v>
      </c>
      <c r="M84" s="113"/>
      <c r="N84" s="115" t="s">
        <v>134</v>
      </c>
      <c r="O84" s="115" t="s">
        <v>134</v>
      </c>
      <c r="P84" s="115" t="s">
        <v>134</v>
      </c>
      <c r="Q84" s="107"/>
      <c r="R84" s="114" t="s">
        <v>182</v>
      </c>
    </row>
    <row r="85" spans="3:18" x14ac:dyDescent="0.25">
      <c r="C85" s="377"/>
      <c r="D85" s="116"/>
      <c r="E85" s="117"/>
      <c r="F85" s="163"/>
      <c r="G85" s="118" t="s">
        <v>368</v>
      </c>
      <c r="H85" s="229" t="s">
        <v>369</v>
      </c>
      <c r="I85" s="178"/>
      <c r="J85" s="179"/>
      <c r="K85" s="179"/>
      <c r="L85" s="180">
        <v>0</v>
      </c>
      <c r="M85" s="123"/>
      <c r="N85" s="125"/>
      <c r="O85" s="125"/>
      <c r="P85" s="125"/>
      <c r="Q85" s="181"/>
      <c r="R85" s="124" t="s">
        <v>182</v>
      </c>
    </row>
    <row r="86" spans="3:18" x14ac:dyDescent="0.25">
      <c r="C86" s="377"/>
      <c r="D86" s="116"/>
      <c r="E86" s="117"/>
      <c r="F86" s="163"/>
      <c r="G86" s="118" t="s">
        <v>370</v>
      </c>
      <c r="H86" s="229" t="s">
        <v>371</v>
      </c>
      <c r="I86" s="178"/>
      <c r="J86" s="179"/>
      <c r="K86" s="179"/>
      <c r="L86" s="180">
        <v>0</v>
      </c>
      <c r="M86" s="123"/>
      <c r="N86" s="125"/>
      <c r="O86" s="125"/>
      <c r="P86" s="125"/>
      <c r="Q86" s="181"/>
      <c r="R86" s="124" t="s">
        <v>157</v>
      </c>
    </row>
    <row r="87" spans="3:18" x14ac:dyDescent="0.25">
      <c r="C87" s="377"/>
      <c r="D87" s="127"/>
      <c r="E87" s="117"/>
      <c r="F87" s="163"/>
      <c r="G87" s="118" t="s">
        <v>372</v>
      </c>
      <c r="H87" s="229" t="s">
        <v>373</v>
      </c>
      <c r="I87" s="178"/>
      <c r="J87" s="179"/>
      <c r="K87" s="179"/>
      <c r="L87" s="180">
        <v>0</v>
      </c>
      <c r="M87" s="123"/>
      <c r="N87" s="125"/>
      <c r="O87" s="125"/>
      <c r="P87" s="125"/>
      <c r="Q87" s="181"/>
      <c r="R87" s="124" t="s">
        <v>157</v>
      </c>
    </row>
    <row r="88" spans="3:18" x14ac:dyDescent="0.25">
      <c r="C88" s="377"/>
      <c r="D88" s="116"/>
      <c r="E88" s="117"/>
      <c r="F88" s="163"/>
      <c r="G88" s="118" t="s">
        <v>374</v>
      </c>
      <c r="H88" s="229" t="s">
        <v>375</v>
      </c>
      <c r="I88" s="178">
        <v>66010</v>
      </c>
      <c r="J88" s="179">
        <v>52600</v>
      </c>
      <c r="K88" s="129">
        <v>0</v>
      </c>
      <c r="L88" s="130">
        <v>0</v>
      </c>
      <c r="M88" s="123" t="s">
        <v>134</v>
      </c>
      <c r="N88" s="125" t="s">
        <v>134</v>
      </c>
      <c r="O88" s="125" t="s">
        <v>134</v>
      </c>
      <c r="P88" s="125"/>
      <c r="Q88" s="181"/>
      <c r="R88" s="124"/>
    </row>
    <row r="89" spans="3:18" x14ac:dyDescent="0.25">
      <c r="C89" s="377"/>
      <c r="D89" s="127"/>
      <c r="E89" s="117"/>
      <c r="F89" s="163"/>
      <c r="G89" s="118" t="s">
        <v>376</v>
      </c>
      <c r="H89" s="229" t="s">
        <v>377</v>
      </c>
      <c r="I89" s="178">
        <v>63820</v>
      </c>
      <c r="J89" s="179">
        <v>52600</v>
      </c>
      <c r="K89" s="179">
        <v>1</v>
      </c>
      <c r="L89" s="180">
        <f t="shared" ref="L89" si="1">(I89+J89)*K89</f>
        <v>116420</v>
      </c>
      <c r="M89" s="123" t="s">
        <v>134</v>
      </c>
      <c r="N89" s="125" t="s">
        <v>134</v>
      </c>
      <c r="O89" s="125" t="s">
        <v>134</v>
      </c>
      <c r="P89" s="125"/>
      <c r="Q89" s="125" t="s">
        <v>134</v>
      </c>
      <c r="R89" s="124"/>
    </row>
    <row r="90" spans="3:18" x14ac:dyDescent="0.25">
      <c r="C90" s="377"/>
      <c r="D90" s="116"/>
      <c r="E90" s="117"/>
      <c r="F90" s="163"/>
      <c r="G90" s="118" t="s">
        <v>378</v>
      </c>
      <c r="H90" s="229" t="s">
        <v>379</v>
      </c>
      <c r="I90" s="178"/>
      <c r="J90" s="179"/>
      <c r="K90" s="179"/>
      <c r="L90" s="180">
        <v>0</v>
      </c>
      <c r="M90" s="123"/>
      <c r="N90" s="125"/>
      <c r="O90" s="125"/>
      <c r="P90" s="125"/>
      <c r="Q90" s="181"/>
      <c r="R90" s="124" t="s">
        <v>157</v>
      </c>
    </row>
    <row r="91" spans="3:18" x14ac:dyDescent="0.25">
      <c r="C91" s="378"/>
      <c r="D91" s="164"/>
      <c r="E91" s="148"/>
      <c r="F91" s="168"/>
      <c r="G91" s="149" t="s">
        <v>380</v>
      </c>
      <c r="H91" s="150" t="s">
        <v>381</v>
      </c>
      <c r="I91" s="151"/>
      <c r="J91" s="152"/>
      <c r="K91" s="152"/>
      <c r="L91" s="153">
        <v>0</v>
      </c>
      <c r="M91" s="243"/>
      <c r="N91" s="155"/>
      <c r="O91" s="155"/>
      <c r="P91" s="155"/>
      <c r="Q91" s="156"/>
      <c r="R91" s="154" t="s">
        <v>157</v>
      </c>
    </row>
    <row r="92" spans="3:18" ht="21" x14ac:dyDescent="0.25">
      <c r="C92" s="205" t="s">
        <v>382</v>
      </c>
      <c r="D92" s="147">
        <v>41</v>
      </c>
      <c r="E92" s="206" t="s">
        <v>383</v>
      </c>
      <c r="F92" s="168" t="s">
        <v>384</v>
      </c>
      <c r="G92" s="138" t="s">
        <v>385</v>
      </c>
      <c r="H92" s="207" t="s">
        <v>386</v>
      </c>
      <c r="I92" s="173">
        <v>41520</v>
      </c>
      <c r="J92" s="174">
        <v>52600</v>
      </c>
      <c r="K92" s="186">
        <v>0</v>
      </c>
      <c r="L92" s="190">
        <v>0</v>
      </c>
      <c r="M92" s="245"/>
      <c r="N92" s="167" t="s">
        <v>134</v>
      </c>
      <c r="O92" s="167" t="s">
        <v>134</v>
      </c>
      <c r="P92" s="167" t="s">
        <v>134</v>
      </c>
      <c r="Q92" s="168"/>
      <c r="R92" s="166" t="s">
        <v>134</v>
      </c>
    </row>
    <row r="93" spans="3:18" ht="14.25" thickBot="1" x14ac:dyDescent="0.3">
      <c r="K93" s="250"/>
      <c r="L93" s="232">
        <v>0</v>
      </c>
    </row>
    <row r="94" spans="3:18" ht="15" thickTop="1" thickBot="1" x14ac:dyDescent="0.3">
      <c r="F94" s="210" t="str">
        <f>"("&amp;COUNTA(F6:F92)-1&amp;")"</f>
        <v>(51)</v>
      </c>
      <c r="H94" s="210"/>
      <c r="I94" s="210"/>
      <c r="J94" s="210"/>
      <c r="K94" s="210"/>
      <c r="L94" s="211">
        <f>SUM(L6:L92)</f>
        <v>223170</v>
      </c>
      <c r="M94" s="210" t="str">
        <f t="shared" ref="M94:Q94" si="2">"("&amp;COUNTA(M6:M92)&amp;")"</f>
        <v>(44)</v>
      </c>
      <c r="N94" s="210" t="str">
        <f t="shared" si="2"/>
        <v>(51)</v>
      </c>
      <c r="O94" s="210" t="str">
        <f t="shared" si="2"/>
        <v>(51)</v>
      </c>
      <c r="P94" s="210" t="str">
        <f t="shared" ref="P94" si="3">"("&amp;COUNTA(P6:P92)&amp;")"</f>
        <v>(9)</v>
      </c>
      <c r="Q94" s="210" t="str">
        <f t="shared" si="2"/>
        <v>(2)</v>
      </c>
      <c r="R94" s="210" t="str">
        <f t="shared" ref="R94" si="4">"("&amp;COUNTA(R6:R92)&amp;")"</f>
        <v>(37)</v>
      </c>
    </row>
    <row r="95" spans="3:18" ht="14.25" thickTop="1" x14ac:dyDescent="0.25">
      <c r="F95" s="210"/>
      <c r="H95" s="210"/>
      <c r="I95" s="210"/>
      <c r="J95" s="210"/>
      <c r="K95" s="210"/>
      <c r="L95" s="210"/>
      <c r="M95" s="210"/>
      <c r="N95" s="210"/>
      <c r="O95" s="210"/>
      <c r="P95" s="210"/>
      <c r="Q95" s="208"/>
      <c r="R95" s="210"/>
    </row>
    <row r="96" spans="3:18" x14ac:dyDescent="0.25">
      <c r="C96" s="86" t="s">
        <v>387</v>
      </c>
      <c r="D96" s="87"/>
      <c r="G96" s="87"/>
    </row>
    <row r="97" spans="3:3" x14ac:dyDescent="0.25">
      <c r="C97" s="86" t="s">
        <v>388</v>
      </c>
    </row>
  </sheetData>
  <mergeCells count="35">
    <mergeCell ref="C6:C24"/>
    <mergeCell ref="F9:F10"/>
    <mergeCell ref="G9:G10"/>
    <mergeCell ref="H9:H10"/>
    <mergeCell ref="M9:M10"/>
    <mergeCell ref="F22:F24"/>
    <mergeCell ref="N9:N10"/>
    <mergeCell ref="O9:O10"/>
    <mergeCell ref="Q9:Q10"/>
    <mergeCell ref="F15:F17"/>
    <mergeCell ref="F19:F20"/>
    <mergeCell ref="N38:N39"/>
    <mergeCell ref="O38:O39"/>
    <mergeCell ref="Q38:Q39"/>
    <mergeCell ref="F40:F41"/>
    <mergeCell ref="H40:H41"/>
    <mergeCell ref="M40:M41"/>
    <mergeCell ref="N40:N41"/>
    <mergeCell ref="O40:O41"/>
    <mergeCell ref="F38:F39"/>
    <mergeCell ref="H38:H39"/>
    <mergeCell ref="M38:M39"/>
    <mergeCell ref="F56:F57"/>
    <mergeCell ref="G56:G57"/>
    <mergeCell ref="H56:H57"/>
    <mergeCell ref="C72:C80"/>
    <mergeCell ref="C81:C91"/>
    <mergeCell ref="C25:C71"/>
    <mergeCell ref="R9:R10"/>
    <mergeCell ref="R38:R39"/>
    <mergeCell ref="R40:R41"/>
    <mergeCell ref="P9:P10"/>
    <mergeCell ref="P38:P39"/>
    <mergeCell ref="P40:P41"/>
    <mergeCell ref="Q40:Q41"/>
  </mergeCells>
  <phoneticPr fontId="2"/>
  <dataValidations count="2">
    <dataValidation type="list" allowBlank="1" showInputMessage="1" showErrorMessage="1" sqref="R6:R9 R11:R38 R40 R42:R92" xr:uid="{00000000-0002-0000-0500-000000000000}">
      <formula1>"◎,○,△,▽,□"</formula1>
    </dataValidation>
    <dataValidation type="list" allowBlank="1" showInputMessage="1" showErrorMessage="1" sqref="M40:P40 M11:P38 M42:P92 M6:P9 Q67 Q89" xr:uid="{00000000-0002-0000-0500-000001000000}">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2:S97"/>
  <sheetViews>
    <sheetView workbookViewId="0">
      <selection activeCell="V70" sqref="V70"/>
    </sheetView>
  </sheetViews>
  <sheetFormatPr defaultColWidth="9.140625" defaultRowHeight="13.5" outlineLevelCol="1" x14ac:dyDescent="0.25"/>
  <cols>
    <col min="1" max="2" width="1.7109375" style="87" customWidth="1"/>
    <col min="3" max="3" width="5" style="208" customWidth="1"/>
    <col min="4" max="4" width="3.85546875" style="208" customWidth="1"/>
    <col min="5" max="5" width="10.5703125" style="87" customWidth="1"/>
    <col min="6" max="6" width="9.7109375" style="87" bestFit="1" customWidth="1"/>
    <col min="7" max="7" width="5.140625" style="209" bestFit="1" customWidth="1"/>
    <col min="8" max="8" width="15.140625" style="87" customWidth="1"/>
    <col min="9" max="9" width="10.28515625" style="87" bestFit="1" customWidth="1"/>
    <col min="10" max="10" width="8.7109375" style="87" customWidth="1"/>
    <col min="11" max="11" width="5.140625" style="87" bestFit="1" customWidth="1"/>
    <col min="12" max="12" width="12.28515625" style="87" bestFit="1" customWidth="1"/>
    <col min="13" max="13" width="6.85546875" style="87" bestFit="1" customWidth="1"/>
    <col min="14" max="14" width="4.42578125" style="87" customWidth="1" outlineLevel="1"/>
    <col min="15" max="15" width="4" style="87" customWidth="1" outlineLevel="1"/>
    <col min="16" max="17" width="6.85546875" style="87" bestFit="1" customWidth="1"/>
    <col min="18" max="18" width="8.5703125" style="87" customWidth="1" outlineLevel="1"/>
    <col min="19" max="19" width="11.42578125" style="298" customWidth="1"/>
    <col min="20" max="16384" width="9.140625" style="87"/>
  </cols>
  <sheetData>
    <row r="2" spans="3:19" x14ac:dyDescent="0.25">
      <c r="C2" s="86"/>
      <c r="D2" s="86"/>
      <c r="G2" s="88"/>
    </row>
    <row r="3" spans="3:19" x14ac:dyDescent="0.25">
      <c r="C3" s="88" t="s">
        <v>113</v>
      </c>
      <c r="D3" s="86"/>
      <c r="G3" s="87"/>
    </row>
    <row r="4" spans="3:19" x14ac:dyDescent="0.25">
      <c r="C4" s="86"/>
      <c r="D4" s="86"/>
      <c r="G4" s="88"/>
    </row>
    <row r="5" spans="3:19" s="104" customFormat="1" ht="33.75" x14ac:dyDescent="0.25">
      <c r="C5" s="89" t="s">
        <v>114</v>
      </c>
      <c r="D5" s="90" t="s">
        <v>115</v>
      </c>
      <c r="E5" s="91" t="s">
        <v>116</v>
      </c>
      <c r="F5" s="92" t="s">
        <v>117</v>
      </c>
      <c r="G5" s="93" t="s">
        <v>115</v>
      </c>
      <c r="H5" s="94" t="s">
        <v>118</v>
      </c>
      <c r="I5" s="95" t="s">
        <v>119</v>
      </c>
      <c r="J5" s="96" t="s">
        <v>120</v>
      </c>
      <c r="K5" s="96" t="s">
        <v>121</v>
      </c>
      <c r="L5" s="97" t="s">
        <v>122</v>
      </c>
      <c r="M5" s="286" t="s">
        <v>123</v>
      </c>
      <c r="N5" s="285" t="s">
        <v>389</v>
      </c>
      <c r="O5" s="288" t="s">
        <v>390</v>
      </c>
      <c r="P5" s="287" t="s">
        <v>391</v>
      </c>
      <c r="Q5" s="103" t="s">
        <v>392</v>
      </c>
      <c r="R5" s="289" t="s">
        <v>124</v>
      </c>
      <c r="S5" s="299"/>
    </row>
    <row r="6" spans="3:19" x14ac:dyDescent="0.25">
      <c r="C6" s="392" t="s">
        <v>129</v>
      </c>
      <c r="D6" s="105">
        <v>1</v>
      </c>
      <c r="E6" s="106" t="s">
        <v>130</v>
      </c>
      <c r="F6" s="107" t="s">
        <v>131</v>
      </c>
      <c r="G6" s="108" t="s">
        <v>132</v>
      </c>
      <c r="H6" s="109" t="s">
        <v>133</v>
      </c>
      <c r="I6" s="110">
        <v>5780</v>
      </c>
      <c r="J6" s="111"/>
      <c r="K6" s="111">
        <v>8</v>
      </c>
      <c r="L6" s="112">
        <f>(I6+J6)*K6</f>
        <v>46240</v>
      </c>
      <c r="M6" s="251" t="s">
        <v>134</v>
      </c>
      <c r="N6" s="265" t="s">
        <v>134</v>
      </c>
      <c r="O6" s="275" t="s">
        <v>134</v>
      </c>
      <c r="P6" s="115"/>
      <c r="Q6" s="107"/>
      <c r="R6" s="290"/>
      <c r="S6" s="300" t="s">
        <v>393</v>
      </c>
    </row>
    <row r="7" spans="3:19" x14ac:dyDescent="0.25">
      <c r="C7" s="393"/>
      <c r="D7" s="116"/>
      <c r="E7" s="117"/>
      <c r="F7" s="228" t="s">
        <v>135</v>
      </c>
      <c r="G7" s="118" t="s">
        <v>136</v>
      </c>
      <c r="H7" s="119" t="s">
        <v>137</v>
      </c>
      <c r="I7" s="120">
        <v>5580</v>
      </c>
      <c r="J7" s="121"/>
      <c r="K7" s="121">
        <v>8</v>
      </c>
      <c r="L7" s="122">
        <f t="shared" ref="L7" si="0">(I7+J7)*K7</f>
        <v>44640</v>
      </c>
      <c r="M7" s="252" t="s">
        <v>134</v>
      </c>
      <c r="N7" s="266" t="s">
        <v>134</v>
      </c>
      <c r="O7" s="276" t="s">
        <v>134</v>
      </c>
      <c r="P7" s="125"/>
      <c r="Q7" s="126"/>
      <c r="R7" s="291"/>
      <c r="S7" s="300" t="s">
        <v>394</v>
      </c>
    </row>
    <row r="8" spans="3:19" x14ac:dyDescent="0.25">
      <c r="C8" s="393"/>
      <c r="D8" s="116"/>
      <c r="E8" s="117"/>
      <c r="F8" s="163"/>
      <c r="G8" s="118" t="s">
        <v>138</v>
      </c>
      <c r="H8" s="119" t="s">
        <v>139</v>
      </c>
      <c r="I8" s="120"/>
      <c r="J8" s="121"/>
      <c r="K8" s="121"/>
      <c r="L8" s="122">
        <v>0</v>
      </c>
      <c r="M8" s="252"/>
      <c r="N8" s="267"/>
      <c r="O8" s="277"/>
      <c r="P8" s="125"/>
      <c r="Q8" s="126"/>
      <c r="R8" s="291" t="s">
        <v>134</v>
      </c>
      <c r="S8" s="300" t="s">
        <v>395</v>
      </c>
    </row>
    <row r="9" spans="3:19" x14ac:dyDescent="0.25">
      <c r="C9" s="393"/>
      <c r="D9" s="127"/>
      <c r="E9" s="117"/>
      <c r="F9" s="400" t="s">
        <v>140</v>
      </c>
      <c r="G9" s="404" t="s">
        <v>141</v>
      </c>
      <c r="H9" s="405" t="s">
        <v>142</v>
      </c>
      <c r="I9" s="128"/>
      <c r="J9" s="129"/>
      <c r="K9" s="129"/>
      <c r="L9" s="130">
        <v>0</v>
      </c>
      <c r="M9" s="402"/>
      <c r="N9" s="432"/>
      <c r="O9" s="424"/>
      <c r="P9" s="399"/>
      <c r="Q9" s="400"/>
      <c r="R9" s="427" t="s">
        <v>134</v>
      </c>
      <c r="S9" s="426" t="s">
        <v>395</v>
      </c>
    </row>
    <row r="10" spans="3:19" x14ac:dyDescent="0.25">
      <c r="C10" s="393"/>
      <c r="D10" s="131">
        <v>2</v>
      </c>
      <c r="E10" s="132" t="s">
        <v>143</v>
      </c>
      <c r="F10" s="395"/>
      <c r="G10" s="384"/>
      <c r="H10" s="406"/>
      <c r="I10" s="133"/>
      <c r="J10" s="134"/>
      <c r="K10" s="134"/>
      <c r="L10" s="135">
        <v>0</v>
      </c>
      <c r="M10" s="388"/>
      <c r="N10" s="433"/>
      <c r="O10" s="425"/>
      <c r="P10" s="390"/>
      <c r="Q10" s="380"/>
      <c r="R10" s="428"/>
      <c r="S10" s="426"/>
    </row>
    <row r="11" spans="3:19" x14ac:dyDescent="0.25">
      <c r="C11" s="393"/>
      <c r="D11" s="136">
        <v>3</v>
      </c>
      <c r="E11" s="132" t="s">
        <v>144</v>
      </c>
      <c r="F11" s="137" t="s">
        <v>145</v>
      </c>
      <c r="G11" s="138" t="s">
        <v>146</v>
      </c>
      <c r="H11" s="139" t="s">
        <v>144</v>
      </c>
      <c r="I11" s="140">
        <v>6940</v>
      </c>
      <c r="J11" s="141"/>
      <c r="K11" s="141">
        <v>8</v>
      </c>
      <c r="L11" s="142">
        <f t="shared" ref="L11:L12" si="1">(I11+J11)*K11</f>
        <v>55520</v>
      </c>
      <c r="M11" s="253" t="s">
        <v>134</v>
      </c>
      <c r="N11" s="268" t="s">
        <v>134</v>
      </c>
      <c r="O11" s="278" t="s">
        <v>134</v>
      </c>
      <c r="P11" s="145"/>
      <c r="Q11" s="137"/>
      <c r="R11" s="292"/>
      <c r="S11" s="300" t="s">
        <v>395</v>
      </c>
    </row>
    <row r="12" spans="3:19" x14ac:dyDescent="0.25">
      <c r="C12" s="393"/>
      <c r="D12" s="131">
        <v>4</v>
      </c>
      <c r="E12" s="132" t="s">
        <v>147</v>
      </c>
      <c r="F12" s="137" t="s">
        <v>148</v>
      </c>
      <c r="G12" s="138" t="s">
        <v>149</v>
      </c>
      <c r="H12" s="139" t="s">
        <v>150</v>
      </c>
      <c r="I12" s="140">
        <v>6520</v>
      </c>
      <c r="J12" s="141"/>
      <c r="K12" s="141">
        <v>8</v>
      </c>
      <c r="L12" s="142">
        <f t="shared" si="1"/>
        <v>52160</v>
      </c>
      <c r="M12" s="253" t="s">
        <v>134</v>
      </c>
      <c r="N12" s="268" t="s">
        <v>134</v>
      </c>
      <c r="O12" s="278" t="s">
        <v>134</v>
      </c>
      <c r="P12" s="145"/>
      <c r="Q12" s="137"/>
      <c r="R12" s="292"/>
      <c r="S12" s="300" t="s">
        <v>394</v>
      </c>
    </row>
    <row r="13" spans="3:19" x14ac:dyDescent="0.25">
      <c r="C13" s="393"/>
      <c r="D13" s="146">
        <v>5</v>
      </c>
      <c r="E13" s="106" t="s">
        <v>151</v>
      </c>
      <c r="F13" s="224" t="s">
        <v>152</v>
      </c>
      <c r="G13" s="108" t="s">
        <v>153</v>
      </c>
      <c r="H13" s="109" t="s">
        <v>154</v>
      </c>
      <c r="I13" s="110">
        <v>7030</v>
      </c>
      <c r="J13" s="111"/>
      <c r="K13" s="111">
        <v>16</v>
      </c>
      <c r="L13" s="112">
        <f>(I13+J13)*K13</f>
        <v>112480</v>
      </c>
      <c r="M13" s="251" t="s">
        <v>134</v>
      </c>
      <c r="N13" s="265" t="s">
        <v>134</v>
      </c>
      <c r="O13" s="275" t="s">
        <v>134</v>
      </c>
      <c r="P13" s="115" t="s">
        <v>134</v>
      </c>
      <c r="Q13" s="107"/>
      <c r="R13" s="290"/>
      <c r="S13" s="300" t="s">
        <v>395</v>
      </c>
    </row>
    <row r="14" spans="3:19" x14ac:dyDescent="0.25">
      <c r="C14" s="393"/>
      <c r="D14" s="147"/>
      <c r="E14" s="148"/>
      <c r="F14" s="225"/>
      <c r="G14" s="149" t="s">
        <v>155</v>
      </c>
      <c r="H14" s="150" t="s">
        <v>156</v>
      </c>
      <c r="I14" s="151"/>
      <c r="J14" s="152"/>
      <c r="K14" s="152"/>
      <c r="L14" s="153">
        <v>0</v>
      </c>
      <c r="M14" s="254"/>
      <c r="N14" s="269"/>
      <c r="O14" s="279"/>
      <c r="P14" s="155"/>
      <c r="Q14" s="156"/>
      <c r="R14" s="293" t="s">
        <v>157</v>
      </c>
      <c r="S14" s="300"/>
    </row>
    <row r="15" spans="3:19" ht="21" x14ac:dyDescent="0.25">
      <c r="C15" s="393"/>
      <c r="D15" s="105">
        <v>6</v>
      </c>
      <c r="E15" s="106" t="s">
        <v>158</v>
      </c>
      <c r="F15" s="379" t="s">
        <v>159</v>
      </c>
      <c r="G15" s="108" t="s">
        <v>160</v>
      </c>
      <c r="H15" s="157" t="s">
        <v>161</v>
      </c>
      <c r="I15" s="110">
        <v>5520</v>
      </c>
      <c r="J15" s="111"/>
      <c r="K15" s="111">
        <v>8</v>
      </c>
      <c r="L15" s="112">
        <f t="shared" ref="L15:L16" si="2">(I15+J15)*K15</f>
        <v>44160</v>
      </c>
      <c r="M15" s="251" t="s">
        <v>134</v>
      </c>
      <c r="N15" s="265" t="s">
        <v>134</v>
      </c>
      <c r="O15" s="275" t="s">
        <v>134</v>
      </c>
      <c r="P15" s="115"/>
      <c r="Q15" s="107"/>
      <c r="R15" s="290"/>
      <c r="S15" s="300" t="s">
        <v>396</v>
      </c>
    </row>
    <row r="16" spans="3:19" ht="21" x14ac:dyDescent="0.25">
      <c r="C16" s="393"/>
      <c r="D16" s="127"/>
      <c r="E16" s="117"/>
      <c r="F16" s="401"/>
      <c r="G16" s="118" t="s">
        <v>162</v>
      </c>
      <c r="H16" s="119" t="s">
        <v>163</v>
      </c>
      <c r="I16" s="158">
        <v>5520</v>
      </c>
      <c r="J16" s="159"/>
      <c r="K16" s="159">
        <v>8</v>
      </c>
      <c r="L16" s="160">
        <f t="shared" si="2"/>
        <v>44160</v>
      </c>
      <c r="M16" s="255" t="s">
        <v>164</v>
      </c>
      <c r="N16" s="270" t="s">
        <v>134</v>
      </c>
      <c r="O16" s="280" t="s">
        <v>134</v>
      </c>
      <c r="P16" s="162"/>
      <c r="Q16" s="163"/>
      <c r="R16" s="294"/>
      <c r="S16" s="300" t="s">
        <v>396</v>
      </c>
    </row>
    <row r="17" spans="3:19" x14ac:dyDescent="0.25">
      <c r="C17" s="393"/>
      <c r="D17" s="164"/>
      <c r="E17" s="148"/>
      <c r="F17" s="395"/>
      <c r="G17" s="149" t="s">
        <v>165</v>
      </c>
      <c r="H17" s="150" t="s">
        <v>166</v>
      </c>
      <c r="I17" s="151"/>
      <c r="J17" s="152"/>
      <c r="K17" s="152"/>
      <c r="L17" s="153">
        <v>0</v>
      </c>
      <c r="M17" s="254"/>
      <c r="N17" s="269"/>
      <c r="O17" s="279"/>
      <c r="P17" s="155"/>
      <c r="Q17" s="156"/>
      <c r="R17" s="293" t="s">
        <v>157</v>
      </c>
      <c r="S17" s="300" t="s">
        <v>396</v>
      </c>
    </row>
    <row r="18" spans="3:19" x14ac:dyDescent="0.25">
      <c r="C18" s="393"/>
      <c r="D18" s="146">
        <v>7</v>
      </c>
      <c r="E18" s="165" t="s">
        <v>167</v>
      </c>
      <c r="F18" s="224" t="s">
        <v>168</v>
      </c>
      <c r="G18" s="138" t="s">
        <v>169</v>
      </c>
      <c r="H18" s="109" t="s">
        <v>167</v>
      </c>
      <c r="I18" s="110"/>
      <c r="J18" s="111"/>
      <c r="K18" s="111">
        <v>12</v>
      </c>
      <c r="L18" s="112">
        <v>0</v>
      </c>
      <c r="M18" s="251"/>
      <c r="N18" s="265" t="s">
        <v>134</v>
      </c>
      <c r="O18" s="275" t="s">
        <v>134</v>
      </c>
      <c r="P18" s="115" t="s">
        <v>134</v>
      </c>
      <c r="Q18" s="107"/>
      <c r="R18" s="290" t="s">
        <v>170</v>
      </c>
      <c r="S18" s="300" t="s">
        <v>397</v>
      </c>
    </row>
    <row r="19" spans="3:19" x14ac:dyDescent="0.25">
      <c r="C19" s="393"/>
      <c r="D19" s="136">
        <v>8</v>
      </c>
      <c r="E19" s="132" t="s">
        <v>171</v>
      </c>
      <c r="F19" s="379" t="s">
        <v>172</v>
      </c>
      <c r="G19" s="108" t="s">
        <v>173</v>
      </c>
      <c r="H19" s="109" t="s">
        <v>171</v>
      </c>
      <c r="I19" s="110">
        <v>3360</v>
      </c>
      <c r="J19" s="111"/>
      <c r="K19" s="111">
        <v>8</v>
      </c>
      <c r="L19" s="112">
        <f t="shared" ref="L19" si="3">(I19+J19)*K19</f>
        <v>26880</v>
      </c>
      <c r="M19" s="251" t="s">
        <v>134</v>
      </c>
      <c r="N19" s="265" t="s">
        <v>134</v>
      </c>
      <c r="O19" s="275" t="s">
        <v>134</v>
      </c>
      <c r="P19" s="115"/>
      <c r="Q19" s="107"/>
      <c r="R19" s="290"/>
      <c r="S19" s="300" t="s">
        <v>398</v>
      </c>
    </row>
    <row r="20" spans="3:19" x14ac:dyDescent="0.25">
      <c r="C20" s="393"/>
      <c r="D20" s="131">
        <v>9</v>
      </c>
      <c r="E20" s="165" t="s">
        <v>174</v>
      </c>
      <c r="F20" s="395"/>
      <c r="G20" s="149" t="s">
        <v>175</v>
      </c>
      <c r="H20" s="230" t="s">
        <v>176</v>
      </c>
      <c r="I20" s="133"/>
      <c r="J20" s="174"/>
      <c r="K20" s="174"/>
      <c r="L20" s="175">
        <v>0</v>
      </c>
      <c r="M20" s="256"/>
      <c r="N20" s="271"/>
      <c r="O20" s="281"/>
      <c r="P20" s="167"/>
      <c r="Q20" s="168"/>
      <c r="R20" s="295" t="s">
        <v>177</v>
      </c>
      <c r="S20" s="300" t="s">
        <v>397</v>
      </c>
    </row>
    <row r="21" spans="3:19" x14ac:dyDescent="0.25">
      <c r="C21" s="393"/>
      <c r="D21" s="136">
        <v>10</v>
      </c>
      <c r="E21" s="132" t="s">
        <v>178</v>
      </c>
      <c r="F21" s="137" t="s">
        <v>179</v>
      </c>
      <c r="G21" s="138" t="s">
        <v>180</v>
      </c>
      <c r="H21" s="139" t="s">
        <v>181</v>
      </c>
      <c r="I21" s="140"/>
      <c r="J21" s="141"/>
      <c r="K21" s="141"/>
      <c r="L21" s="142">
        <v>0</v>
      </c>
      <c r="M21" s="253"/>
      <c r="N21" s="268"/>
      <c r="O21" s="278"/>
      <c r="P21" s="145"/>
      <c r="Q21" s="137"/>
      <c r="R21" s="292" t="s">
        <v>182</v>
      </c>
      <c r="S21" s="300" t="s">
        <v>397</v>
      </c>
    </row>
    <row r="22" spans="3:19" x14ac:dyDescent="0.25">
      <c r="C22" s="393"/>
      <c r="D22" s="146">
        <v>11</v>
      </c>
      <c r="E22" s="165" t="s">
        <v>183</v>
      </c>
      <c r="F22" s="379" t="s">
        <v>184</v>
      </c>
      <c r="G22" s="108" t="s">
        <v>185</v>
      </c>
      <c r="H22" s="109" t="s">
        <v>186</v>
      </c>
      <c r="I22" s="169"/>
      <c r="J22" s="170"/>
      <c r="K22" s="170"/>
      <c r="L22" s="171">
        <v>0</v>
      </c>
      <c r="M22" s="257"/>
      <c r="N22" s="272"/>
      <c r="O22" s="282"/>
      <c r="P22" s="172"/>
      <c r="Q22" s="224"/>
      <c r="R22" s="296" t="s">
        <v>182</v>
      </c>
      <c r="S22" s="300" t="s">
        <v>399</v>
      </c>
    </row>
    <row r="23" spans="3:19" x14ac:dyDescent="0.25">
      <c r="C23" s="393"/>
      <c r="D23" s="147"/>
      <c r="E23" s="148"/>
      <c r="F23" s="401"/>
      <c r="G23" s="118" t="s">
        <v>187</v>
      </c>
      <c r="H23" s="229" t="s">
        <v>188</v>
      </c>
      <c r="I23" s="158"/>
      <c r="J23" s="159"/>
      <c r="K23" s="159"/>
      <c r="L23" s="160">
        <v>0</v>
      </c>
      <c r="M23" s="255"/>
      <c r="N23" s="270"/>
      <c r="O23" s="280"/>
      <c r="P23" s="162"/>
      <c r="Q23" s="163"/>
      <c r="R23" s="294" t="s">
        <v>157</v>
      </c>
      <c r="S23" s="300"/>
    </row>
    <row r="24" spans="3:19" x14ac:dyDescent="0.25">
      <c r="C24" s="394"/>
      <c r="D24" s="131">
        <v>12</v>
      </c>
      <c r="E24" s="132" t="s">
        <v>189</v>
      </c>
      <c r="F24" s="395"/>
      <c r="G24" s="149" t="s">
        <v>190</v>
      </c>
      <c r="H24" s="150" t="s">
        <v>189</v>
      </c>
      <c r="I24" s="173">
        <v>9920</v>
      </c>
      <c r="J24" s="174">
        <v>52600</v>
      </c>
      <c r="K24" s="174">
        <v>3</v>
      </c>
      <c r="L24" s="175">
        <f t="shared" ref="L24:L32" si="4">(I24+J24)*K24</f>
        <v>187560</v>
      </c>
      <c r="M24" s="256"/>
      <c r="N24" s="271" t="s">
        <v>134</v>
      </c>
      <c r="O24" s="281" t="s">
        <v>134</v>
      </c>
      <c r="P24" s="167" t="s">
        <v>134</v>
      </c>
      <c r="Q24" s="168"/>
      <c r="R24" s="295" t="s">
        <v>182</v>
      </c>
      <c r="S24" s="300" t="s">
        <v>399</v>
      </c>
    </row>
    <row r="25" spans="3:19" x14ac:dyDescent="0.25">
      <c r="C25" s="392" t="s">
        <v>191</v>
      </c>
      <c r="D25" s="131">
        <v>13</v>
      </c>
      <c r="E25" s="132" t="s">
        <v>192</v>
      </c>
      <c r="F25" s="137" t="s">
        <v>193</v>
      </c>
      <c r="G25" s="138" t="s">
        <v>194</v>
      </c>
      <c r="H25" s="139" t="s">
        <v>195</v>
      </c>
      <c r="I25" s="140">
        <v>53160</v>
      </c>
      <c r="J25" s="141">
        <v>52600</v>
      </c>
      <c r="K25" s="141">
        <v>2</v>
      </c>
      <c r="L25" s="142">
        <f t="shared" si="4"/>
        <v>211520</v>
      </c>
      <c r="M25" s="253" t="s">
        <v>134</v>
      </c>
      <c r="N25" s="268" t="s">
        <v>134</v>
      </c>
      <c r="O25" s="278" t="s">
        <v>134</v>
      </c>
      <c r="P25" s="145"/>
      <c r="Q25" s="137"/>
      <c r="R25" s="292"/>
      <c r="S25" s="300" t="s">
        <v>400</v>
      </c>
    </row>
    <row r="26" spans="3:19" x14ac:dyDescent="0.25">
      <c r="C26" s="393"/>
      <c r="D26" s="136">
        <v>14</v>
      </c>
      <c r="E26" s="132" t="s">
        <v>196</v>
      </c>
      <c r="F26" s="137" t="s">
        <v>197</v>
      </c>
      <c r="G26" s="138" t="s">
        <v>198</v>
      </c>
      <c r="H26" s="139" t="s">
        <v>199</v>
      </c>
      <c r="I26" s="140">
        <v>1300</v>
      </c>
      <c r="J26" s="141"/>
      <c r="K26" s="141">
        <v>8</v>
      </c>
      <c r="L26" s="142">
        <f t="shared" si="4"/>
        <v>10400</v>
      </c>
      <c r="M26" s="253" t="s">
        <v>134</v>
      </c>
      <c r="N26" s="268" t="s">
        <v>134</v>
      </c>
      <c r="O26" s="278" t="s">
        <v>134</v>
      </c>
      <c r="P26" s="145"/>
      <c r="Q26" s="137"/>
      <c r="R26" s="292"/>
      <c r="S26" s="300" t="s">
        <v>401</v>
      </c>
    </row>
    <row r="27" spans="3:19" x14ac:dyDescent="0.25">
      <c r="C27" s="393"/>
      <c r="D27" s="105">
        <v>15</v>
      </c>
      <c r="E27" s="106" t="s">
        <v>200</v>
      </c>
      <c r="F27" s="107" t="s">
        <v>201</v>
      </c>
      <c r="G27" s="108" t="s">
        <v>202</v>
      </c>
      <c r="H27" s="109" t="s">
        <v>203</v>
      </c>
      <c r="I27" s="110">
        <v>1240</v>
      </c>
      <c r="J27" s="111"/>
      <c r="K27" s="111">
        <v>8</v>
      </c>
      <c r="L27" s="112">
        <f t="shared" si="4"/>
        <v>9920</v>
      </c>
      <c r="M27" s="251" t="s">
        <v>134</v>
      </c>
      <c r="N27" s="265" t="s">
        <v>134</v>
      </c>
      <c r="O27" s="275" t="s">
        <v>134</v>
      </c>
      <c r="P27" s="115"/>
      <c r="Q27" s="107"/>
      <c r="R27" s="290"/>
      <c r="S27" s="300" t="s">
        <v>402</v>
      </c>
    </row>
    <row r="28" spans="3:19" ht="21" x14ac:dyDescent="0.25">
      <c r="C28" s="393"/>
      <c r="D28" s="164"/>
      <c r="E28" s="148"/>
      <c r="F28" s="228" t="s">
        <v>204</v>
      </c>
      <c r="G28" s="149" t="s">
        <v>205</v>
      </c>
      <c r="H28" s="176" t="s">
        <v>206</v>
      </c>
      <c r="I28" s="128">
        <v>1240</v>
      </c>
      <c r="J28" s="129"/>
      <c r="K28" s="129">
        <v>8</v>
      </c>
      <c r="L28" s="130">
        <f t="shared" si="4"/>
        <v>9920</v>
      </c>
      <c r="M28" s="258" t="s">
        <v>134</v>
      </c>
      <c r="N28" s="273" t="s">
        <v>134</v>
      </c>
      <c r="O28" s="283" t="s">
        <v>134</v>
      </c>
      <c r="P28" s="177"/>
      <c r="Q28" s="228"/>
      <c r="R28" s="297"/>
      <c r="S28" s="300" t="s">
        <v>402</v>
      </c>
    </row>
    <row r="29" spans="3:19" x14ac:dyDescent="0.25">
      <c r="C29" s="393"/>
      <c r="D29" s="146">
        <v>16</v>
      </c>
      <c r="E29" s="106" t="s">
        <v>207</v>
      </c>
      <c r="F29" s="107" t="s">
        <v>208</v>
      </c>
      <c r="G29" s="108" t="s">
        <v>209</v>
      </c>
      <c r="H29" s="109" t="s">
        <v>210</v>
      </c>
      <c r="I29" s="110">
        <v>2060</v>
      </c>
      <c r="J29" s="111"/>
      <c r="K29" s="111">
        <v>8</v>
      </c>
      <c r="L29" s="112">
        <f t="shared" si="4"/>
        <v>16480</v>
      </c>
      <c r="M29" s="251" t="s">
        <v>134</v>
      </c>
      <c r="N29" s="265" t="s">
        <v>134</v>
      </c>
      <c r="O29" s="275" t="s">
        <v>134</v>
      </c>
      <c r="P29" s="115"/>
      <c r="Q29" s="107"/>
      <c r="R29" s="290"/>
      <c r="S29" s="300" t="s">
        <v>397</v>
      </c>
    </row>
    <row r="30" spans="3:19" x14ac:dyDescent="0.25">
      <c r="C30" s="393"/>
      <c r="D30" s="127"/>
      <c r="E30" s="117"/>
      <c r="F30" s="228" t="s">
        <v>211</v>
      </c>
      <c r="G30" s="118" t="s">
        <v>212</v>
      </c>
      <c r="H30" s="229" t="s">
        <v>213</v>
      </c>
      <c r="I30" s="178">
        <v>55080</v>
      </c>
      <c r="J30" s="179">
        <v>52600</v>
      </c>
      <c r="K30" s="179">
        <v>2</v>
      </c>
      <c r="L30" s="180">
        <f t="shared" si="4"/>
        <v>215360</v>
      </c>
      <c r="M30" s="252" t="s">
        <v>134</v>
      </c>
      <c r="N30" s="266" t="s">
        <v>134</v>
      </c>
      <c r="O30" s="276" t="s">
        <v>134</v>
      </c>
      <c r="P30" s="125"/>
      <c r="Q30" s="181"/>
      <c r="R30" s="291"/>
      <c r="S30" s="300" t="s">
        <v>400</v>
      </c>
    </row>
    <row r="31" spans="3:19" x14ac:dyDescent="0.25">
      <c r="C31" s="393"/>
      <c r="D31" s="127"/>
      <c r="E31" s="117"/>
      <c r="F31" s="182"/>
      <c r="G31" s="118" t="s">
        <v>214</v>
      </c>
      <c r="H31" s="229" t="s">
        <v>215</v>
      </c>
      <c r="I31" s="178"/>
      <c r="J31" s="179"/>
      <c r="K31" s="179"/>
      <c r="L31" s="180">
        <v>0</v>
      </c>
      <c r="M31" s="252"/>
      <c r="N31" s="266"/>
      <c r="O31" s="276"/>
      <c r="P31" s="125"/>
      <c r="Q31" s="181"/>
      <c r="R31" s="291" t="s">
        <v>157</v>
      </c>
      <c r="S31" s="300" t="s">
        <v>400</v>
      </c>
    </row>
    <row r="32" spans="3:19" x14ac:dyDescent="0.25">
      <c r="C32" s="393"/>
      <c r="D32" s="116"/>
      <c r="E32" s="117"/>
      <c r="F32" s="228" t="s">
        <v>216</v>
      </c>
      <c r="G32" s="118" t="s">
        <v>217</v>
      </c>
      <c r="H32" s="229" t="s">
        <v>218</v>
      </c>
      <c r="I32" s="178">
        <v>2140</v>
      </c>
      <c r="J32" s="179"/>
      <c r="K32" s="179">
        <v>8</v>
      </c>
      <c r="L32" s="180">
        <f t="shared" si="4"/>
        <v>17120</v>
      </c>
      <c r="M32" s="252" t="s">
        <v>134</v>
      </c>
      <c r="N32" s="266" t="s">
        <v>134</v>
      </c>
      <c r="O32" s="276" t="s">
        <v>134</v>
      </c>
      <c r="P32" s="125"/>
      <c r="Q32" s="181"/>
      <c r="R32" s="291"/>
      <c r="S32" s="300" t="s">
        <v>403</v>
      </c>
    </row>
    <row r="33" spans="3:19" x14ac:dyDescent="0.25">
      <c r="C33" s="393"/>
      <c r="D33" s="127"/>
      <c r="E33" s="117"/>
      <c r="F33" s="183"/>
      <c r="G33" s="118" t="s">
        <v>219</v>
      </c>
      <c r="H33" s="229" t="s">
        <v>220</v>
      </c>
      <c r="I33" s="178"/>
      <c r="J33" s="179"/>
      <c r="K33" s="179"/>
      <c r="L33" s="180">
        <v>0</v>
      </c>
      <c r="M33" s="252"/>
      <c r="N33" s="266"/>
      <c r="O33" s="276"/>
      <c r="P33" s="125"/>
      <c r="Q33" s="181"/>
      <c r="R33" s="291" t="s">
        <v>157</v>
      </c>
      <c r="S33" s="300" t="s">
        <v>399</v>
      </c>
    </row>
    <row r="34" spans="3:19" x14ac:dyDescent="0.25">
      <c r="C34" s="393"/>
      <c r="D34" s="116"/>
      <c r="E34" s="117"/>
      <c r="F34" s="183"/>
      <c r="G34" s="118" t="s">
        <v>221</v>
      </c>
      <c r="H34" s="229" t="s">
        <v>222</v>
      </c>
      <c r="I34" s="178"/>
      <c r="J34" s="179"/>
      <c r="K34" s="179"/>
      <c r="L34" s="180">
        <v>0</v>
      </c>
      <c r="M34" s="252"/>
      <c r="N34" s="266"/>
      <c r="O34" s="276"/>
      <c r="P34" s="125"/>
      <c r="Q34" s="181"/>
      <c r="R34" s="291" t="s">
        <v>157</v>
      </c>
      <c r="S34" s="300"/>
    </row>
    <row r="35" spans="3:19" x14ac:dyDescent="0.25">
      <c r="C35" s="393"/>
      <c r="D35" s="127"/>
      <c r="E35" s="117"/>
      <c r="F35" s="183"/>
      <c r="G35" s="118" t="s">
        <v>223</v>
      </c>
      <c r="H35" s="229" t="s">
        <v>224</v>
      </c>
      <c r="I35" s="178"/>
      <c r="J35" s="179"/>
      <c r="K35" s="179"/>
      <c r="L35" s="180">
        <v>0</v>
      </c>
      <c r="M35" s="252"/>
      <c r="N35" s="266"/>
      <c r="O35" s="276"/>
      <c r="P35" s="125"/>
      <c r="Q35" s="181"/>
      <c r="R35" s="291" t="s">
        <v>134</v>
      </c>
      <c r="S35" s="300" t="s">
        <v>404</v>
      </c>
    </row>
    <row r="36" spans="3:19" x14ac:dyDescent="0.25">
      <c r="C36" s="393"/>
      <c r="D36" s="116"/>
      <c r="E36" s="117"/>
      <c r="F36" s="182"/>
      <c r="G36" s="149" t="s">
        <v>225</v>
      </c>
      <c r="H36" s="150" t="s">
        <v>226</v>
      </c>
      <c r="I36" s="178"/>
      <c r="J36" s="179"/>
      <c r="K36" s="179"/>
      <c r="L36" s="180">
        <v>0</v>
      </c>
      <c r="M36" s="252"/>
      <c r="N36" s="266"/>
      <c r="O36" s="276"/>
      <c r="P36" s="125"/>
      <c r="Q36" s="181"/>
      <c r="R36" s="291" t="s">
        <v>157</v>
      </c>
      <c r="S36" s="300"/>
    </row>
    <row r="37" spans="3:19" x14ac:dyDescent="0.25">
      <c r="C37" s="393"/>
      <c r="D37" s="136">
        <v>17</v>
      </c>
      <c r="E37" s="132" t="s">
        <v>227</v>
      </c>
      <c r="F37" s="137" t="s">
        <v>228</v>
      </c>
      <c r="G37" s="138" t="s">
        <v>229</v>
      </c>
      <c r="H37" s="139" t="s">
        <v>230</v>
      </c>
      <c r="I37" s="140">
        <v>2520</v>
      </c>
      <c r="J37" s="141"/>
      <c r="K37" s="141">
        <v>8</v>
      </c>
      <c r="L37" s="142">
        <f t="shared" ref="L37:L40" si="5">(I37+J37)*K37</f>
        <v>20160</v>
      </c>
      <c r="M37" s="253" t="s">
        <v>134</v>
      </c>
      <c r="N37" s="268" t="s">
        <v>134</v>
      </c>
      <c r="O37" s="278" t="s">
        <v>134</v>
      </c>
      <c r="P37" s="145"/>
      <c r="Q37" s="137"/>
      <c r="R37" s="292"/>
      <c r="S37" s="300" t="s">
        <v>397</v>
      </c>
    </row>
    <row r="38" spans="3:19" x14ac:dyDescent="0.25">
      <c r="C38" s="393"/>
      <c r="D38" s="105">
        <v>18</v>
      </c>
      <c r="E38" s="132" t="s">
        <v>231</v>
      </c>
      <c r="F38" s="379" t="s">
        <v>232</v>
      </c>
      <c r="G38" s="226" t="s">
        <v>233</v>
      </c>
      <c r="H38" s="396" t="s">
        <v>234</v>
      </c>
      <c r="I38" s="169">
        <v>1980</v>
      </c>
      <c r="J38" s="170"/>
      <c r="K38" s="170">
        <v>8</v>
      </c>
      <c r="L38" s="184">
        <f t="shared" si="5"/>
        <v>15840</v>
      </c>
      <c r="M38" s="387" t="s">
        <v>134</v>
      </c>
      <c r="N38" s="415" t="s">
        <v>134</v>
      </c>
      <c r="O38" s="413" t="s">
        <v>134</v>
      </c>
      <c r="P38" s="389"/>
      <c r="Q38" s="379"/>
      <c r="R38" s="429"/>
      <c r="S38" s="434" t="s">
        <v>404</v>
      </c>
    </row>
    <row r="39" spans="3:19" ht="15" customHeight="1" x14ac:dyDescent="0.25">
      <c r="C39" s="393"/>
      <c r="D39" s="136">
        <v>19</v>
      </c>
      <c r="E39" s="132" t="s">
        <v>235</v>
      </c>
      <c r="F39" s="395"/>
      <c r="G39" s="227"/>
      <c r="H39" s="386"/>
      <c r="I39" s="133"/>
      <c r="J39" s="174"/>
      <c r="K39" s="174"/>
      <c r="L39" s="175">
        <v>0</v>
      </c>
      <c r="M39" s="388"/>
      <c r="N39" s="416"/>
      <c r="O39" s="414"/>
      <c r="P39" s="391"/>
      <c r="Q39" s="423"/>
      <c r="R39" s="428"/>
      <c r="S39" s="435"/>
    </row>
    <row r="40" spans="3:19" x14ac:dyDescent="0.25">
      <c r="C40" s="393"/>
      <c r="D40" s="136">
        <v>20</v>
      </c>
      <c r="E40" s="132" t="s">
        <v>236</v>
      </c>
      <c r="F40" s="379" t="s">
        <v>237</v>
      </c>
      <c r="G40" s="226" t="s">
        <v>238</v>
      </c>
      <c r="H40" s="385" t="s">
        <v>239</v>
      </c>
      <c r="I40" s="185">
        <v>440</v>
      </c>
      <c r="J40" s="186"/>
      <c r="K40" s="186">
        <v>8</v>
      </c>
      <c r="L40" s="184">
        <f t="shared" si="5"/>
        <v>3520</v>
      </c>
      <c r="M40" s="387" t="s">
        <v>134</v>
      </c>
      <c r="N40" s="415" t="s">
        <v>134</v>
      </c>
      <c r="O40" s="413" t="s">
        <v>134</v>
      </c>
      <c r="P40" s="389"/>
      <c r="Q40" s="379"/>
      <c r="R40" s="429"/>
      <c r="S40" s="426" t="s">
        <v>401</v>
      </c>
    </row>
    <row r="41" spans="3:19" x14ac:dyDescent="0.25">
      <c r="C41" s="393"/>
      <c r="D41" s="131">
        <v>21</v>
      </c>
      <c r="E41" s="132" t="s">
        <v>239</v>
      </c>
      <c r="F41" s="395"/>
      <c r="G41" s="227"/>
      <c r="H41" s="386"/>
      <c r="I41" s="133"/>
      <c r="J41" s="174"/>
      <c r="K41" s="174"/>
      <c r="L41" s="175">
        <v>0</v>
      </c>
      <c r="M41" s="388"/>
      <c r="N41" s="416"/>
      <c r="O41" s="414"/>
      <c r="P41" s="391"/>
      <c r="Q41" s="423"/>
      <c r="R41" s="428"/>
      <c r="S41" s="426"/>
    </row>
    <row r="42" spans="3:19" ht="42" x14ac:dyDescent="0.25">
      <c r="C42" s="393"/>
      <c r="D42" s="131">
        <v>22</v>
      </c>
      <c r="E42" s="132" t="s">
        <v>240</v>
      </c>
      <c r="F42" s="137" t="s">
        <v>241</v>
      </c>
      <c r="G42" s="138" t="s">
        <v>242</v>
      </c>
      <c r="H42" s="187" t="s">
        <v>243</v>
      </c>
      <c r="I42" s="188">
        <v>420</v>
      </c>
      <c r="J42" s="189"/>
      <c r="K42" s="189">
        <v>8</v>
      </c>
      <c r="L42" s="190">
        <f t="shared" ref="L42" si="6">(I42+J42)*K42</f>
        <v>3360</v>
      </c>
      <c r="M42" s="253" t="s">
        <v>134</v>
      </c>
      <c r="N42" s="268" t="s">
        <v>134</v>
      </c>
      <c r="O42" s="278" t="s">
        <v>134</v>
      </c>
      <c r="P42" s="145"/>
      <c r="Q42" s="137"/>
      <c r="R42" s="292"/>
      <c r="S42" s="300" t="s">
        <v>397</v>
      </c>
    </row>
    <row r="43" spans="3:19" ht="42" x14ac:dyDescent="0.25">
      <c r="C43" s="393"/>
      <c r="D43" s="105">
        <v>23</v>
      </c>
      <c r="E43" s="165" t="s">
        <v>244</v>
      </c>
      <c r="F43" s="191" t="s">
        <v>245</v>
      </c>
      <c r="G43" s="108" t="s">
        <v>246</v>
      </c>
      <c r="H43" s="157" t="s">
        <v>247</v>
      </c>
      <c r="I43" s="185">
        <v>420</v>
      </c>
      <c r="J43" s="193"/>
      <c r="K43" s="186">
        <v>8</v>
      </c>
      <c r="L43" s="184">
        <f t="shared" ref="L43" si="7">(I43+J43)*K43</f>
        <v>3360</v>
      </c>
      <c r="M43" s="251" t="s">
        <v>134</v>
      </c>
      <c r="N43" s="265" t="s">
        <v>134</v>
      </c>
      <c r="O43" s="275" t="s">
        <v>134</v>
      </c>
      <c r="P43" s="115"/>
      <c r="Q43" s="107"/>
      <c r="R43" s="290"/>
      <c r="S43" s="300" t="s">
        <v>405</v>
      </c>
    </row>
    <row r="44" spans="3:19" x14ac:dyDescent="0.25">
      <c r="C44" s="393"/>
      <c r="D44" s="147"/>
      <c r="E44" s="148"/>
      <c r="F44" s="156" t="s">
        <v>248</v>
      </c>
      <c r="G44" s="149" t="s">
        <v>249</v>
      </c>
      <c r="H44" s="150" t="s">
        <v>250</v>
      </c>
      <c r="I44" s="151">
        <v>46710</v>
      </c>
      <c r="J44" s="152">
        <v>52600</v>
      </c>
      <c r="K44" s="152">
        <v>2</v>
      </c>
      <c r="L44" s="153">
        <f t="shared" ref="L44:L51" si="8">(I44+J44)*K44</f>
        <v>198620</v>
      </c>
      <c r="M44" s="254" t="s">
        <v>134</v>
      </c>
      <c r="N44" s="269" t="s">
        <v>134</v>
      </c>
      <c r="O44" s="279" t="s">
        <v>134</v>
      </c>
      <c r="P44" s="155"/>
      <c r="Q44" s="156"/>
      <c r="R44" s="293"/>
      <c r="S44" s="300" t="s">
        <v>406</v>
      </c>
    </row>
    <row r="45" spans="3:19" ht="21" x14ac:dyDescent="0.25">
      <c r="C45" s="393"/>
      <c r="D45" s="146">
        <v>24</v>
      </c>
      <c r="E45" s="165" t="s">
        <v>251</v>
      </c>
      <c r="F45" s="107" t="s">
        <v>252</v>
      </c>
      <c r="G45" s="108" t="s">
        <v>253</v>
      </c>
      <c r="H45" s="157" t="s">
        <v>254</v>
      </c>
      <c r="I45" s="192">
        <v>46710</v>
      </c>
      <c r="J45" s="193">
        <v>52600</v>
      </c>
      <c r="K45" s="193">
        <v>2</v>
      </c>
      <c r="L45" s="194">
        <f t="shared" si="8"/>
        <v>198620</v>
      </c>
      <c r="M45" s="251" t="s">
        <v>134</v>
      </c>
      <c r="N45" s="265" t="s">
        <v>134</v>
      </c>
      <c r="O45" s="275" t="s">
        <v>134</v>
      </c>
      <c r="P45" s="115"/>
      <c r="Q45" s="107"/>
      <c r="R45" s="290"/>
      <c r="S45" s="300" t="s">
        <v>407</v>
      </c>
    </row>
    <row r="46" spans="3:19" x14ac:dyDescent="0.25">
      <c r="C46" s="393"/>
      <c r="D46" s="127"/>
      <c r="E46" s="117"/>
      <c r="F46" s="181" t="s">
        <v>255</v>
      </c>
      <c r="G46" s="118" t="s">
        <v>256</v>
      </c>
      <c r="H46" s="229" t="s">
        <v>257</v>
      </c>
      <c r="I46" s="178">
        <v>1640</v>
      </c>
      <c r="J46" s="179"/>
      <c r="K46" s="179">
        <v>8</v>
      </c>
      <c r="L46" s="180">
        <f t="shared" si="8"/>
        <v>13120</v>
      </c>
      <c r="M46" s="252" t="s">
        <v>134</v>
      </c>
      <c r="N46" s="266" t="s">
        <v>134</v>
      </c>
      <c r="O46" s="276" t="s">
        <v>134</v>
      </c>
      <c r="P46" s="125"/>
      <c r="Q46" s="181"/>
      <c r="R46" s="291"/>
      <c r="S46" s="300" t="s">
        <v>408</v>
      </c>
    </row>
    <row r="47" spans="3:19" x14ac:dyDescent="0.25">
      <c r="C47" s="393"/>
      <c r="D47" s="116"/>
      <c r="E47" s="117"/>
      <c r="F47" s="181" t="s">
        <v>258</v>
      </c>
      <c r="G47" s="118" t="s">
        <v>259</v>
      </c>
      <c r="H47" s="229" t="s">
        <v>260</v>
      </c>
      <c r="I47" s="178">
        <v>2140</v>
      </c>
      <c r="J47" s="179"/>
      <c r="K47" s="179">
        <v>8</v>
      </c>
      <c r="L47" s="180">
        <f t="shared" si="8"/>
        <v>17120</v>
      </c>
      <c r="M47" s="252" t="s">
        <v>134</v>
      </c>
      <c r="N47" s="266" t="s">
        <v>134</v>
      </c>
      <c r="O47" s="276" t="s">
        <v>134</v>
      </c>
      <c r="P47" s="125"/>
      <c r="Q47" s="181"/>
      <c r="R47" s="291"/>
      <c r="S47" s="300" t="s">
        <v>408</v>
      </c>
    </row>
    <row r="48" spans="3:19" x14ac:dyDescent="0.25">
      <c r="C48" s="393"/>
      <c r="D48" s="116"/>
      <c r="E48" s="117"/>
      <c r="F48" s="181" t="s">
        <v>261</v>
      </c>
      <c r="G48" s="118" t="s">
        <v>262</v>
      </c>
      <c r="H48" s="229" t="s">
        <v>263</v>
      </c>
      <c r="I48" s="178">
        <v>2120</v>
      </c>
      <c r="J48" s="179"/>
      <c r="K48" s="179">
        <v>8</v>
      </c>
      <c r="L48" s="180">
        <f t="shared" si="8"/>
        <v>16960</v>
      </c>
      <c r="M48" s="252" t="s">
        <v>134</v>
      </c>
      <c r="N48" s="266" t="s">
        <v>134</v>
      </c>
      <c r="O48" s="276" t="s">
        <v>134</v>
      </c>
      <c r="P48" s="125"/>
      <c r="Q48" s="181"/>
      <c r="R48" s="291"/>
      <c r="S48" s="300" t="s">
        <v>409</v>
      </c>
    </row>
    <row r="49" spans="3:19" x14ac:dyDescent="0.25">
      <c r="C49" s="393"/>
      <c r="D49" s="147"/>
      <c r="E49" s="148"/>
      <c r="F49" s="168" t="s">
        <v>264</v>
      </c>
      <c r="G49" s="149" t="s">
        <v>265</v>
      </c>
      <c r="H49" s="150" t="s">
        <v>266</v>
      </c>
      <c r="I49" s="173">
        <v>2240</v>
      </c>
      <c r="J49" s="174"/>
      <c r="K49" s="174">
        <v>8</v>
      </c>
      <c r="L49" s="175">
        <f t="shared" si="8"/>
        <v>17920</v>
      </c>
      <c r="M49" s="256" t="s">
        <v>134</v>
      </c>
      <c r="N49" s="271" t="s">
        <v>134</v>
      </c>
      <c r="O49" s="281" t="s">
        <v>134</v>
      </c>
      <c r="P49" s="167"/>
      <c r="Q49" s="168"/>
      <c r="R49" s="295"/>
      <c r="S49" s="300" t="s">
        <v>408</v>
      </c>
    </row>
    <row r="50" spans="3:19" x14ac:dyDescent="0.25">
      <c r="C50" s="393"/>
      <c r="D50" s="136">
        <v>25</v>
      </c>
      <c r="E50" s="132" t="s">
        <v>267</v>
      </c>
      <c r="F50" s="137" t="s">
        <v>268</v>
      </c>
      <c r="G50" s="138" t="s">
        <v>269</v>
      </c>
      <c r="H50" s="139" t="s">
        <v>270</v>
      </c>
      <c r="I50" s="140">
        <v>1460</v>
      </c>
      <c r="J50" s="141"/>
      <c r="K50" s="141">
        <v>8</v>
      </c>
      <c r="L50" s="142">
        <f t="shared" si="8"/>
        <v>11680</v>
      </c>
      <c r="M50" s="253" t="s">
        <v>134</v>
      </c>
      <c r="N50" s="268" t="s">
        <v>134</v>
      </c>
      <c r="O50" s="278" t="s">
        <v>134</v>
      </c>
      <c r="P50" s="145"/>
      <c r="Q50" s="137"/>
      <c r="R50" s="292"/>
      <c r="S50" s="300" t="s">
        <v>410</v>
      </c>
    </row>
    <row r="51" spans="3:19" x14ac:dyDescent="0.25">
      <c r="C51" s="393"/>
      <c r="D51" s="105">
        <v>26</v>
      </c>
      <c r="E51" s="106" t="s">
        <v>271</v>
      </c>
      <c r="F51" s="224" t="s">
        <v>272</v>
      </c>
      <c r="G51" s="108" t="s">
        <v>273</v>
      </c>
      <c r="H51" s="109" t="s">
        <v>274</v>
      </c>
      <c r="I51" s="110">
        <v>1600</v>
      </c>
      <c r="J51" s="111"/>
      <c r="K51" s="111">
        <v>8</v>
      </c>
      <c r="L51" s="112">
        <f t="shared" si="8"/>
        <v>12800</v>
      </c>
      <c r="M51" s="251" t="s">
        <v>134</v>
      </c>
      <c r="N51" s="265" t="s">
        <v>134</v>
      </c>
      <c r="O51" s="275" t="s">
        <v>134</v>
      </c>
      <c r="P51" s="115"/>
      <c r="Q51" s="107"/>
      <c r="R51" s="290"/>
      <c r="S51" s="300" t="s">
        <v>404</v>
      </c>
    </row>
    <row r="52" spans="3:19" x14ac:dyDescent="0.25">
      <c r="C52" s="393"/>
      <c r="D52" s="116"/>
      <c r="E52" s="117"/>
      <c r="F52" s="195"/>
      <c r="G52" s="118" t="s">
        <v>275</v>
      </c>
      <c r="H52" s="229" t="s">
        <v>276</v>
      </c>
      <c r="I52" s="178"/>
      <c r="J52" s="179"/>
      <c r="K52" s="179"/>
      <c r="L52" s="180">
        <v>0</v>
      </c>
      <c r="M52" s="252"/>
      <c r="N52" s="266"/>
      <c r="O52" s="276"/>
      <c r="P52" s="125"/>
      <c r="Q52" s="181"/>
      <c r="R52" s="291" t="s">
        <v>157</v>
      </c>
      <c r="S52" s="300" t="s">
        <v>404</v>
      </c>
    </row>
    <row r="53" spans="3:19" x14ac:dyDescent="0.25">
      <c r="C53" s="393"/>
      <c r="D53" s="116"/>
      <c r="E53" s="117"/>
      <c r="F53" s="228" t="s">
        <v>277</v>
      </c>
      <c r="G53" s="118" t="s">
        <v>278</v>
      </c>
      <c r="H53" s="229" t="s">
        <v>279</v>
      </c>
      <c r="I53" s="178">
        <v>1540</v>
      </c>
      <c r="J53" s="179"/>
      <c r="K53" s="179">
        <v>8</v>
      </c>
      <c r="L53" s="180">
        <f t="shared" ref="L53" si="9">(I53+J53)*K53</f>
        <v>12320</v>
      </c>
      <c r="M53" s="252" t="s">
        <v>134</v>
      </c>
      <c r="N53" s="266" t="s">
        <v>134</v>
      </c>
      <c r="O53" s="276" t="s">
        <v>134</v>
      </c>
      <c r="P53" s="125"/>
      <c r="Q53" s="181"/>
      <c r="R53" s="291"/>
      <c r="S53" s="300" t="s">
        <v>411</v>
      </c>
    </row>
    <row r="54" spans="3:19" x14ac:dyDescent="0.25">
      <c r="C54" s="393"/>
      <c r="D54" s="116"/>
      <c r="E54" s="117"/>
      <c r="F54" s="195"/>
      <c r="G54" s="118" t="s">
        <v>280</v>
      </c>
      <c r="H54" s="229" t="s">
        <v>281</v>
      </c>
      <c r="I54" s="178"/>
      <c r="J54" s="179"/>
      <c r="K54" s="179"/>
      <c r="L54" s="180">
        <v>0</v>
      </c>
      <c r="M54" s="252"/>
      <c r="N54" s="266"/>
      <c r="O54" s="276"/>
      <c r="P54" s="125"/>
      <c r="Q54" s="181"/>
      <c r="R54" s="291" t="s">
        <v>157</v>
      </c>
      <c r="S54" s="300"/>
    </row>
    <row r="55" spans="3:19" x14ac:dyDescent="0.25">
      <c r="C55" s="393"/>
      <c r="D55" s="116"/>
      <c r="E55" s="117"/>
      <c r="F55" s="156" t="s">
        <v>282</v>
      </c>
      <c r="G55" s="149" t="s">
        <v>283</v>
      </c>
      <c r="H55" s="150" t="s">
        <v>284</v>
      </c>
      <c r="I55" s="151">
        <v>42000</v>
      </c>
      <c r="J55" s="152">
        <v>52600</v>
      </c>
      <c r="K55" s="152">
        <v>2</v>
      </c>
      <c r="L55" s="153">
        <f t="shared" ref="L55:L60" si="10">(I55+J55)*K55</f>
        <v>189200</v>
      </c>
      <c r="M55" s="254" t="s">
        <v>134</v>
      </c>
      <c r="N55" s="269" t="s">
        <v>134</v>
      </c>
      <c r="O55" s="279" t="s">
        <v>134</v>
      </c>
      <c r="P55" s="155"/>
      <c r="Q55" s="156"/>
      <c r="R55" s="293"/>
      <c r="S55" s="300" t="s">
        <v>412</v>
      </c>
    </row>
    <row r="56" spans="3:19" x14ac:dyDescent="0.25">
      <c r="C56" s="393"/>
      <c r="D56" s="164"/>
      <c r="E56" s="148"/>
      <c r="F56" s="381" t="s">
        <v>285</v>
      </c>
      <c r="G56" s="383" t="s">
        <v>286</v>
      </c>
      <c r="H56" s="385" t="s">
        <v>287</v>
      </c>
      <c r="I56" s="417">
        <v>1100</v>
      </c>
      <c r="J56" s="186"/>
      <c r="K56" s="419">
        <v>16</v>
      </c>
      <c r="L56" s="421">
        <f t="shared" si="10"/>
        <v>17600</v>
      </c>
      <c r="M56" s="387" t="s">
        <v>134</v>
      </c>
      <c r="N56" s="410" t="s">
        <v>134</v>
      </c>
      <c r="O56" s="397" t="s">
        <v>134</v>
      </c>
      <c r="P56" s="389" t="s">
        <v>134</v>
      </c>
      <c r="Q56" s="430"/>
      <c r="R56" s="438"/>
      <c r="S56" s="426" t="s">
        <v>397</v>
      </c>
    </row>
    <row r="57" spans="3:19" ht="15" customHeight="1" x14ac:dyDescent="0.25">
      <c r="C57" s="393"/>
      <c r="D57" s="136">
        <v>27</v>
      </c>
      <c r="E57" s="132" t="s">
        <v>288</v>
      </c>
      <c r="F57" s="382"/>
      <c r="G57" s="384"/>
      <c r="H57" s="386"/>
      <c r="I57" s="418"/>
      <c r="J57" s="174"/>
      <c r="K57" s="420"/>
      <c r="L57" s="422"/>
      <c r="M57" s="388"/>
      <c r="N57" s="436"/>
      <c r="O57" s="437"/>
      <c r="P57" s="391"/>
      <c r="Q57" s="431"/>
      <c r="R57" s="439"/>
      <c r="S57" s="426"/>
    </row>
    <row r="58" spans="3:19" x14ac:dyDescent="0.25">
      <c r="C58" s="393"/>
      <c r="D58" s="131">
        <v>28</v>
      </c>
      <c r="E58" s="132" t="s">
        <v>289</v>
      </c>
      <c r="F58" s="137" t="s">
        <v>290</v>
      </c>
      <c r="G58" s="138" t="s">
        <v>291</v>
      </c>
      <c r="H58" s="139" t="s">
        <v>292</v>
      </c>
      <c r="I58" s="140">
        <v>500</v>
      </c>
      <c r="J58" s="141"/>
      <c r="K58" s="141">
        <v>8</v>
      </c>
      <c r="L58" s="142">
        <f t="shared" si="10"/>
        <v>4000</v>
      </c>
      <c r="M58" s="253" t="s">
        <v>134</v>
      </c>
      <c r="N58" s="268" t="s">
        <v>134</v>
      </c>
      <c r="O58" s="278" t="s">
        <v>134</v>
      </c>
      <c r="P58" s="145"/>
      <c r="Q58" s="137"/>
      <c r="R58" s="292"/>
      <c r="S58" s="300" t="s">
        <v>411</v>
      </c>
    </row>
    <row r="59" spans="3:19" x14ac:dyDescent="0.25">
      <c r="C59" s="393"/>
      <c r="D59" s="131">
        <v>29</v>
      </c>
      <c r="E59" s="132" t="s">
        <v>293</v>
      </c>
      <c r="F59" s="196" t="s">
        <v>294</v>
      </c>
      <c r="G59" s="138" t="s">
        <v>295</v>
      </c>
      <c r="H59" s="139" t="s">
        <v>296</v>
      </c>
      <c r="I59" s="140">
        <v>46710</v>
      </c>
      <c r="J59" s="141">
        <v>52600</v>
      </c>
      <c r="K59" s="141">
        <v>2</v>
      </c>
      <c r="L59" s="142">
        <f t="shared" si="10"/>
        <v>198620</v>
      </c>
      <c r="M59" s="253" t="s">
        <v>134</v>
      </c>
      <c r="N59" s="268" t="s">
        <v>134</v>
      </c>
      <c r="O59" s="278" t="s">
        <v>134</v>
      </c>
      <c r="P59" s="145"/>
      <c r="Q59" s="137"/>
      <c r="R59" s="292"/>
      <c r="S59" s="300" t="s">
        <v>406</v>
      </c>
    </row>
    <row r="60" spans="3:19" x14ac:dyDescent="0.25">
      <c r="C60" s="393"/>
      <c r="D60" s="146">
        <v>30</v>
      </c>
      <c r="E60" s="106" t="s">
        <v>297</v>
      </c>
      <c r="F60" s="224" t="s">
        <v>298</v>
      </c>
      <c r="G60" s="108" t="s">
        <v>299</v>
      </c>
      <c r="H60" s="109" t="s">
        <v>300</v>
      </c>
      <c r="I60" s="110">
        <v>46710</v>
      </c>
      <c r="J60" s="111">
        <v>52600</v>
      </c>
      <c r="K60" s="111">
        <v>2</v>
      </c>
      <c r="L60" s="112">
        <f t="shared" si="10"/>
        <v>198620</v>
      </c>
      <c r="M60" s="251" t="s">
        <v>134</v>
      </c>
      <c r="N60" s="265" t="s">
        <v>134</v>
      </c>
      <c r="O60" s="275" t="s">
        <v>134</v>
      </c>
      <c r="P60" s="115"/>
      <c r="Q60" s="107"/>
      <c r="R60" s="290"/>
      <c r="S60" s="300" t="s">
        <v>413</v>
      </c>
    </row>
    <row r="61" spans="3:19" x14ac:dyDescent="0.25">
      <c r="C61" s="393"/>
      <c r="D61" s="127"/>
      <c r="E61" s="117"/>
      <c r="F61" s="163"/>
      <c r="G61" s="118" t="s">
        <v>301</v>
      </c>
      <c r="H61" s="229" t="s">
        <v>302</v>
      </c>
      <c r="I61" s="178"/>
      <c r="J61" s="179"/>
      <c r="K61" s="179"/>
      <c r="L61" s="180">
        <v>0</v>
      </c>
      <c r="M61" s="252"/>
      <c r="N61" s="266"/>
      <c r="O61" s="276"/>
      <c r="P61" s="125"/>
      <c r="Q61" s="181"/>
      <c r="R61" s="291" t="s">
        <v>157</v>
      </c>
      <c r="S61" s="300" t="s">
        <v>413</v>
      </c>
    </row>
    <row r="62" spans="3:19" x14ac:dyDescent="0.25">
      <c r="C62" s="393"/>
      <c r="D62" s="164"/>
      <c r="E62" s="148"/>
      <c r="F62" s="168"/>
      <c r="G62" s="149" t="s">
        <v>303</v>
      </c>
      <c r="H62" s="150" t="s">
        <v>304</v>
      </c>
      <c r="I62" s="151"/>
      <c r="J62" s="152"/>
      <c r="K62" s="152"/>
      <c r="L62" s="153">
        <v>0</v>
      </c>
      <c r="M62" s="254"/>
      <c r="N62" s="269"/>
      <c r="O62" s="279"/>
      <c r="P62" s="155"/>
      <c r="Q62" s="156"/>
      <c r="R62" s="293" t="s">
        <v>305</v>
      </c>
      <c r="S62" s="300"/>
    </row>
    <row r="63" spans="3:19" x14ac:dyDescent="0.25">
      <c r="C63" s="393"/>
      <c r="D63" s="131">
        <v>31</v>
      </c>
      <c r="E63" s="132" t="s">
        <v>306</v>
      </c>
      <c r="F63" s="137" t="s">
        <v>307</v>
      </c>
      <c r="G63" s="138" t="s">
        <v>308</v>
      </c>
      <c r="H63" s="139" t="s">
        <v>306</v>
      </c>
      <c r="I63" s="140"/>
      <c r="J63" s="141"/>
      <c r="K63" s="141"/>
      <c r="L63" s="142">
        <v>0</v>
      </c>
      <c r="M63" s="253"/>
      <c r="N63" s="268"/>
      <c r="O63" s="278"/>
      <c r="P63" s="145"/>
      <c r="Q63" s="137"/>
      <c r="R63" s="292" t="s">
        <v>182</v>
      </c>
      <c r="S63" s="300" t="s">
        <v>414</v>
      </c>
    </row>
    <row r="64" spans="3:19" x14ac:dyDescent="0.25">
      <c r="C64" s="393"/>
      <c r="D64" s="105">
        <v>32</v>
      </c>
      <c r="E64" s="132" t="s">
        <v>309</v>
      </c>
      <c r="F64" s="137" t="s">
        <v>310</v>
      </c>
      <c r="G64" s="138" t="s">
        <v>311</v>
      </c>
      <c r="H64" s="139" t="s">
        <v>309</v>
      </c>
      <c r="I64" s="140"/>
      <c r="J64" s="141"/>
      <c r="K64" s="141"/>
      <c r="L64" s="142">
        <v>0</v>
      </c>
      <c r="M64" s="253"/>
      <c r="N64" s="268"/>
      <c r="O64" s="278"/>
      <c r="P64" s="145"/>
      <c r="Q64" s="137"/>
      <c r="R64" s="292" t="s">
        <v>157</v>
      </c>
      <c r="S64" s="300" t="s">
        <v>414</v>
      </c>
    </row>
    <row r="65" spans="3:19" x14ac:dyDescent="0.25">
      <c r="C65" s="393"/>
      <c r="D65" s="131">
        <v>33</v>
      </c>
      <c r="E65" s="132" t="s">
        <v>312</v>
      </c>
      <c r="F65" s="137"/>
      <c r="G65" s="138"/>
      <c r="H65" s="139"/>
      <c r="I65" s="140"/>
      <c r="J65" s="141"/>
      <c r="K65" s="141"/>
      <c r="L65" s="142">
        <v>0</v>
      </c>
      <c r="M65" s="253"/>
      <c r="N65" s="268"/>
      <c r="O65" s="278"/>
      <c r="P65" s="145"/>
      <c r="Q65" s="137"/>
      <c r="R65" s="292"/>
      <c r="S65" s="300"/>
    </row>
    <row r="66" spans="3:19" x14ac:dyDescent="0.25">
      <c r="C66" s="393"/>
      <c r="D66" s="131">
        <v>34</v>
      </c>
      <c r="E66" s="132" t="s">
        <v>313</v>
      </c>
      <c r="F66" s="137"/>
      <c r="G66" s="138"/>
      <c r="H66" s="139"/>
      <c r="I66" s="140"/>
      <c r="J66" s="141"/>
      <c r="K66" s="141"/>
      <c r="L66" s="142">
        <v>0</v>
      </c>
      <c r="M66" s="253"/>
      <c r="N66" s="268"/>
      <c r="O66" s="278"/>
      <c r="P66" s="145"/>
      <c r="Q66" s="137"/>
      <c r="R66" s="292"/>
      <c r="S66" s="300"/>
    </row>
    <row r="67" spans="3:19" x14ac:dyDescent="0.25">
      <c r="C67" s="393"/>
      <c r="D67" s="146">
        <v>35</v>
      </c>
      <c r="E67" s="106" t="s">
        <v>314</v>
      </c>
      <c r="F67" s="107" t="s">
        <v>315</v>
      </c>
      <c r="G67" s="108" t="s">
        <v>316</v>
      </c>
      <c r="H67" s="109" t="s">
        <v>317</v>
      </c>
      <c r="I67" s="110">
        <v>54150</v>
      </c>
      <c r="J67" s="111">
        <v>52600</v>
      </c>
      <c r="K67" s="111">
        <v>3</v>
      </c>
      <c r="L67" s="112">
        <f t="shared" ref="L67:L68" si="11">(I67+J67)*K67</f>
        <v>320250</v>
      </c>
      <c r="M67" s="251" t="s">
        <v>134</v>
      </c>
      <c r="N67" s="265" t="s">
        <v>134</v>
      </c>
      <c r="O67" s="275" t="s">
        <v>134</v>
      </c>
      <c r="P67" s="115"/>
      <c r="Q67" s="115" t="s">
        <v>134</v>
      </c>
      <c r="R67" s="290"/>
      <c r="S67" s="300" t="s">
        <v>407</v>
      </c>
    </row>
    <row r="68" spans="3:19" ht="21" x14ac:dyDescent="0.25">
      <c r="C68" s="393"/>
      <c r="D68" s="127"/>
      <c r="E68" s="117"/>
      <c r="F68" s="181" t="s">
        <v>208</v>
      </c>
      <c r="G68" s="118" t="s">
        <v>318</v>
      </c>
      <c r="H68" s="119" t="s">
        <v>319</v>
      </c>
      <c r="I68" s="178">
        <v>7440</v>
      </c>
      <c r="J68" s="179">
        <v>52600</v>
      </c>
      <c r="K68" s="179">
        <v>2</v>
      </c>
      <c r="L68" s="180">
        <f t="shared" si="11"/>
        <v>120080</v>
      </c>
      <c r="M68" s="252" t="s">
        <v>134</v>
      </c>
      <c r="N68" s="266" t="s">
        <v>134</v>
      </c>
      <c r="O68" s="276" t="s">
        <v>134</v>
      </c>
      <c r="P68" s="125"/>
      <c r="Q68" s="181"/>
      <c r="R68" s="291"/>
      <c r="S68" s="300" t="s">
        <v>414</v>
      </c>
    </row>
    <row r="69" spans="3:19" x14ac:dyDescent="0.25">
      <c r="C69" s="393"/>
      <c r="D69" s="164"/>
      <c r="E69" s="148"/>
      <c r="F69" s="168" t="s">
        <v>320</v>
      </c>
      <c r="G69" s="149" t="s">
        <v>321</v>
      </c>
      <c r="H69" s="176" t="s">
        <v>322</v>
      </c>
      <c r="I69" s="151"/>
      <c r="J69" s="152"/>
      <c r="K69" s="152"/>
      <c r="L69" s="153">
        <v>0</v>
      </c>
      <c r="M69" s="254"/>
      <c r="N69" s="269"/>
      <c r="O69" s="279"/>
      <c r="P69" s="155"/>
      <c r="Q69" s="156"/>
      <c r="R69" s="293" t="s">
        <v>157</v>
      </c>
      <c r="S69" s="300"/>
    </row>
    <row r="70" spans="3:19" x14ac:dyDescent="0.25">
      <c r="C70" s="393"/>
      <c r="D70" s="146">
        <v>36</v>
      </c>
      <c r="E70" s="106" t="s">
        <v>323</v>
      </c>
      <c r="F70" s="107" t="s">
        <v>324</v>
      </c>
      <c r="G70" s="108" t="s">
        <v>325</v>
      </c>
      <c r="H70" s="109" t="s">
        <v>326</v>
      </c>
      <c r="I70" s="110">
        <v>1120</v>
      </c>
      <c r="J70" s="111"/>
      <c r="K70" s="111">
        <v>8</v>
      </c>
      <c r="L70" s="112">
        <f t="shared" ref="L70:L72" si="12">(I70+J70)*K70</f>
        <v>8960</v>
      </c>
      <c r="M70" s="251" t="s">
        <v>134</v>
      </c>
      <c r="N70" s="265" t="s">
        <v>134</v>
      </c>
      <c r="O70" s="275" t="s">
        <v>134</v>
      </c>
      <c r="P70" s="115"/>
      <c r="Q70" s="107"/>
      <c r="R70" s="290"/>
      <c r="S70" s="300" t="s">
        <v>414</v>
      </c>
    </row>
    <row r="71" spans="3:19" x14ac:dyDescent="0.25">
      <c r="C71" s="394"/>
      <c r="D71" s="164"/>
      <c r="E71" s="148"/>
      <c r="F71" s="156" t="s">
        <v>327</v>
      </c>
      <c r="G71" s="149" t="s">
        <v>328</v>
      </c>
      <c r="H71" s="150" t="s">
        <v>329</v>
      </c>
      <c r="I71" s="151">
        <v>1600</v>
      </c>
      <c r="J71" s="152"/>
      <c r="K71" s="152">
        <v>8</v>
      </c>
      <c r="L71" s="153">
        <f t="shared" si="12"/>
        <v>12800</v>
      </c>
      <c r="M71" s="254" t="s">
        <v>134</v>
      </c>
      <c r="N71" s="269" t="s">
        <v>134</v>
      </c>
      <c r="O71" s="279" t="s">
        <v>134</v>
      </c>
      <c r="P71" s="155"/>
      <c r="Q71" s="156"/>
      <c r="R71" s="293"/>
      <c r="S71" s="300" t="s">
        <v>410</v>
      </c>
    </row>
    <row r="72" spans="3:19" ht="42" x14ac:dyDescent="0.25">
      <c r="C72" s="376" t="s">
        <v>330</v>
      </c>
      <c r="D72" s="146">
        <v>37</v>
      </c>
      <c r="E72" s="165" t="s">
        <v>331</v>
      </c>
      <c r="F72" s="224" t="s">
        <v>332</v>
      </c>
      <c r="G72" s="108" t="s">
        <v>333</v>
      </c>
      <c r="H72" s="157" t="s">
        <v>334</v>
      </c>
      <c r="I72" s="192">
        <v>61240</v>
      </c>
      <c r="J72" s="193">
        <v>52600</v>
      </c>
      <c r="K72" s="193">
        <v>2</v>
      </c>
      <c r="L72" s="194">
        <f t="shared" si="12"/>
        <v>227680</v>
      </c>
      <c r="M72" s="251" t="s">
        <v>134</v>
      </c>
      <c r="N72" s="265" t="s">
        <v>134</v>
      </c>
      <c r="O72" s="275" t="s">
        <v>134</v>
      </c>
      <c r="P72" s="115"/>
      <c r="Q72" s="107"/>
      <c r="R72" s="290"/>
      <c r="S72" s="300" t="s">
        <v>397</v>
      </c>
    </row>
    <row r="73" spans="3:19" x14ac:dyDescent="0.25">
      <c r="C73" s="377"/>
      <c r="D73" s="116"/>
      <c r="E73" s="197"/>
      <c r="F73" s="163"/>
      <c r="G73" s="118" t="s">
        <v>335</v>
      </c>
      <c r="H73" s="119" t="s">
        <v>336</v>
      </c>
      <c r="I73" s="120"/>
      <c r="J73" s="121"/>
      <c r="K73" s="121"/>
      <c r="L73" s="122">
        <v>0</v>
      </c>
      <c r="M73" s="259"/>
      <c r="N73" s="266"/>
      <c r="O73" s="276"/>
      <c r="P73" s="125"/>
      <c r="Q73" s="126"/>
      <c r="R73" s="291" t="s">
        <v>182</v>
      </c>
      <c r="S73" s="300" t="s">
        <v>406</v>
      </c>
    </row>
    <row r="74" spans="3:19" s="201" customFormat="1" x14ac:dyDescent="0.25">
      <c r="C74" s="377"/>
      <c r="D74" s="198"/>
      <c r="E74" s="197"/>
      <c r="F74" s="199"/>
      <c r="G74" s="118" t="s">
        <v>337</v>
      </c>
      <c r="H74" s="119" t="s">
        <v>338</v>
      </c>
      <c r="I74" s="120"/>
      <c r="J74" s="121"/>
      <c r="K74" s="121"/>
      <c r="L74" s="122">
        <v>0</v>
      </c>
      <c r="M74" s="259"/>
      <c r="N74" s="274"/>
      <c r="O74" s="284"/>
      <c r="P74" s="200"/>
      <c r="Q74" s="126"/>
      <c r="R74" s="291" t="s">
        <v>182</v>
      </c>
      <c r="S74" s="301" t="s">
        <v>406</v>
      </c>
    </row>
    <row r="75" spans="3:19" ht="42" x14ac:dyDescent="0.25">
      <c r="C75" s="377"/>
      <c r="D75" s="127"/>
      <c r="E75" s="117"/>
      <c r="F75" s="181" t="s">
        <v>339</v>
      </c>
      <c r="G75" s="118" t="s">
        <v>340</v>
      </c>
      <c r="H75" s="119" t="s">
        <v>341</v>
      </c>
      <c r="I75" s="120">
        <v>28720</v>
      </c>
      <c r="J75" s="121">
        <v>52600</v>
      </c>
      <c r="K75" s="121">
        <v>3</v>
      </c>
      <c r="L75" s="122">
        <f t="shared" ref="L75:L77" si="13">(I75+J75)*K75</f>
        <v>243960</v>
      </c>
      <c r="M75" s="252"/>
      <c r="N75" s="266" t="s">
        <v>134</v>
      </c>
      <c r="O75" s="276" t="s">
        <v>134</v>
      </c>
      <c r="P75" s="125" t="s">
        <v>134</v>
      </c>
      <c r="Q75" s="181"/>
      <c r="R75" s="291" t="s">
        <v>182</v>
      </c>
      <c r="S75" s="300" t="s">
        <v>415</v>
      </c>
    </row>
    <row r="76" spans="3:19" ht="21" x14ac:dyDescent="0.25">
      <c r="C76" s="377"/>
      <c r="D76" s="116"/>
      <c r="E76" s="117"/>
      <c r="F76" s="228" t="s">
        <v>342</v>
      </c>
      <c r="G76" s="118" t="s">
        <v>343</v>
      </c>
      <c r="H76" s="119" t="s">
        <v>344</v>
      </c>
      <c r="I76" s="120">
        <v>39200</v>
      </c>
      <c r="J76" s="121">
        <v>52600</v>
      </c>
      <c r="K76" s="121">
        <v>2</v>
      </c>
      <c r="L76" s="122">
        <f t="shared" si="13"/>
        <v>183600</v>
      </c>
      <c r="M76" s="252" t="s">
        <v>134</v>
      </c>
      <c r="N76" s="266" t="s">
        <v>134</v>
      </c>
      <c r="O76" s="276" t="s">
        <v>134</v>
      </c>
      <c r="P76" s="125"/>
      <c r="Q76" s="181"/>
      <c r="R76" s="291"/>
      <c r="S76" s="300" t="s">
        <v>416</v>
      </c>
    </row>
    <row r="77" spans="3:19" x14ac:dyDescent="0.25">
      <c r="C77" s="377"/>
      <c r="D77" s="116"/>
      <c r="E77" s="117"/>
      <c r="F77" s="163"/>
      <c r="G77" s="118" t="s">
        <v>345</v>
      </c>
      <c r="H77" s="119" t="s">
        <v>346</v>
      </c>
      <c r="I77" s="120">
        <v>69000</v>
      </c>
      <c r="J77" s="121">
        <v>52600</v>
      </c>
      <c r="K77" s="121">
        <v>2</v>
      </c>
      <c r="L77" s="122">
        <f t="shared" si="13"/>
        <v>243200</v>
      </c>
      <c r="M77" s="252" t="s">
        <v>134</v>
      </c>
      <c r="N77" s="266" t="s">
        <v>134</v>
      </c>
      <c r="O77" s="276" t="s">
        <v>134</v>
      </c>
      <c r="P77" s="125"/>
      <c r="Q77" s="181"/>
      <c r="R77" s="291"/>
      <c r="S77" s="300" t="s">
        <v>412</v>
      </c>
    </row>
    <row r="78" spans="3:19" x14ac:dyDescent="0.25">
      <c r="C78" s="377"/>
      <c r="D78" s="116"/>
      <c r="E78" s="117"/>
      <c r="F78" s="163"/>
      <c r="G78" s="149" t="s">
        <v>347</v>
      </c>
      <c r="H78" s="176" t="s">
        <v>348</v>
      </c>
      <c r="I78" s="202"/>
      <c r="J78" s="203"/>
      <c r="K78" s="203"/>
      <c r="L78" s="204">
        <v>0</v>
      </c>
      <c r="M78" s="254"/>
      <c r="N78" s="269"/>
      <c r="O78" s="279"/>
      <c r="P78" s="155"/>
      <c r="Q78" s="156"/>
      <c r="R78" s="293" t="s">
        <v>134</v>
      </c>
      <c r="S78" s="300" t="s">
        <v>406</v>
      </c>
    </row>
    <row r="79" spans="3:19" x14ac:dyDescent="0.25">
      <c r="C79" s="377"/>
      <c r="D79" s="105">
        <v>38</v>
      </c>
      <c r="E79" s="106" t="s">
        <v>349</v>
      </c>
      <c r="F79" s="224" t="s">
        <v>350</v>
      </c>
      <c r="G79" s="108" t="s">
        <v>351</v>
      </c>
      <c r="H79" s="157" t="s">
        <v>352</v>
      </c>
      <c r="I79" s="110">
        <v>28720</v>
      </c>
      <c r="J79" s="111">
        <v>52600</v>
      </c>
      <c r="K79" s="111">
        <v>4</v>
      </c>
      <c r="L79" s="112">
        <f t="shared" ref="L79" si="14">(I79+J79)*K79</f>
        <v>325280</v>
      </c>
      <c r="M79" s="251" t="s">
        <v>134</v>
      </c>
      <c r="N79" s="265" t="s">
        <v>134</v>
      </c>
      <c r="O79" s="275" t="s">
        <v>134</v>
      </c>
      <c r="P79" s="115" t="s">
        <v>134</v>
      </c>
      <c r="Q79" s="107"/>
      <c r="R79" s="290"/>
      <c r="S79" s="300" t="s">
        <v>411</v>
      </c>
    </row>
    <row r="80" spans="3:19" x14ac:dyDescent="0.25">
      <c r="C80" s="378"/>
      <c r="D80" s="164"/>
      <c r="E80" s="148"/>
      <c r="F80" s="168"/>
      <c r="G80" s="149" t="s">
        <v>353</v>
      </c>
      <c r="H80" s="150" t="s">
        <v>354</v>
      </c>
      <c r="I80" s="151"/>
      <c r="J80" s="152"/>
      <c r="K80" s="152"/>
      <c r="L80" s="153">
        <v>0</v>
      </c>
      <c r="M80" s="254"/>
      <c r="N80" s="269"/>
      <c r="O80" s="279"/>
      <c r="P80" s="155"/>
      <c r="Q80" s="156"/>
      <c r="R80" s="293" t="s">
        <v>157</v>
      </c>
      <c r="S80" s="300" t="s">
        <v>411</v>
      </c>
    </row>
    <row r="81" spans="3:19" ht="21" x14ac:dyDescent="0.25">
      <c r="C81" s="376" t="s">
        <v>355</v>
      </c>
      <c r="D81" s="146">
        <v>39</v>
      </c>
      <c r="E81" s="106" t="s">
        <v>356</v>
      </c>
      <c r="F81" s="107" t="s">
        <v>357</v>
      </c>
      <c r="G81" s="108" t="s">
        <v>358</v>
      </c>
      <c r="H81" s="157" t="s">
        <v>359</v>
      </c>
      <c r="I81" s="110">
        <v>28260</v>
      </c>
      <c r="J81" s="111">
        <v>52600</v>
      </c>
      <c r="K81" s="111">
        <v>3</v>
      </c>
      <c r="L81" s="112">
        <f t="shared" ref="L81" si="15">(I81+J81)*K81</f>
        <v>242580</v>
      </c>
      <c r="M81" s="251"/>
      <c r="N81" s="265" t="s">
        <v>134</v>
      </c>
      <c r="O81" s="275" t="s">
        <v>134</v>
      </c>
      <c r="P81" s="115" t="s">
        <v>134</v>
      </c>
      <c r="Q81" s="107"/>
      <c r="R81" s="290" t="s">
        <v>182</v>
      </c>
      <c r="S81" s="300" t="s">
        <v>397</v>
      </c>
    </row>
    <row r="82" spans="3:19" ht="21" x14ac:dyDescent="0.25">
      <c r="C82" s="377"/>
      <c r="D82" s="116"/>
      <c r="E82" s="117"/>
      <c r="F82" s="163" t="s">
        <v>360</v>
      </c>
      <c r="G82" s="118" t="s">
        <v>361</v>
      </c>
      <c r="H82" s="119" t="s">
        <v>362</v>
      </c>
      <c r="I82" s="178"/>
      <c r="J82" s="179"/>
      <c r="K82" s="179"/>
      <c r="L82" s="180">
        <v>0</v>
      </c>
      <c r="M82" s="252"/>
      <c r="N82" s="266"/>
      <c r="O82" s="276"/>
      <c r="P82" s="125"/>
      <c r="Q82" s="181"/>
      <c r="R82" s="291" t="s">
        <v>182</v>
      </c>
      <c r="S82" s="300"/>
    </row>
    <row r="83" spans="3:19" ht="21" x14ac:dyDescent="0.25">
      <c r="C83" s="377"/>
      <c r="D83" s="116"/>
      <c r="E83" s="117"/>
      <c r="F83" s="228" t="s">
        <v>363</v>
      </c>
      <c r="G83" s="149" t="s">
        <v>364</v>
      </c>
      <c r="H83" s="176" t="s">
        <v>362</v>
      </c>
      <c r="I83" s="151"/>
      <c r="J83" s="152"/>
      <c r="K83" s="152"/>
      <c r="L83" s="153">
        <v>0</v>
      </c>
      <c r="M83" s="254"/>
      <c r="N83" s="269"/>
      <c r="O83" s="279"/>
      <c r="P83" s="155"/>
      <c r="Q83" s="156"/>
      <c r="R83" s="293" t="s">
        <v>182</v>
      </c>
      <c r="S83" s="300"/>
    </row>
    <row r="84" spans="3:19" x14ac:dyDescent="0.25">
      <c r="C84" s="377"/>
      <c r="D84" s="105">
        <v>40</v>
      </c>
      <c r="E84" s="106" t="s">
        <v>365</v>
      </c>
      <c r="F84" s="224"/>
      <c r="G84" s="108" t="s">
        <v>366</v>
      </c>
      <c r="H84" s="109" t="s">
        <v>367</v>
      </c>
      <c r="I84" s="110">
        <v>28260</v>
      </c>
      <c r="J84" s="111">
        <v>52600</v>
      </c>
      <c r="K84" s="111">
        <v>3</v>
      </c>
      <c r="L84" s="112">
        <f t="shared" ref="L84" si="16">(I84+J84)*K84</f>
        <v>242580</v>
      </c>
      <c r="M84" s="251"/>
      <c r="N84" s="265" t="s">
        <v>134</v>
      </c>
      <c r="O84" s="275" t="s">
        <v>134</v>
      </c>
      <c r="P84" s="115" t="s">
        <v>134</v>
      </c>
      <c r="Q84" s="107"/>
      <c r="R84" s="290" t="s">
        <v>182</v>
      </c>
      <c r="S84" s="300" t="s">
        <v>403</v>
      </c>
    </row>
    <row r="85" spans="3:19" x14ac:dyDescent="0.25">
      <c r="C85" s="377"/>
      <c r="D85" s="116"/>
      <c r="E85" s="117"/>
      <c r="F85" s="163"/>
      <c r="G85" s="118" t="s">
        <v>368</v>
      </c>
      <c r="H85" s="229" t="s">
        <v>369</v>
      </c>
      <c r="I85" s="178"/>
      <c r="J85" s="179"/>
      <c r="K85" s="179"/>
      <c r="L85" s="180">
        <v>0</v>
      </c>
      <c r="M85" s="252"/>
      <c r="N85" s="266"/>
      <c r="O85" s="276"/>
      <c r="P85" s="125"/>
      <c r="Q85" s="181"/>
      <c r="R85" s="291" t="s">
        <v>182</v>
      </c>
      <c r="S85" s="300"/>
    </row>
    <row r="86" spans="3:19" x14ac:dyDescent="0.25">
      <c r="C86" s="377"/>
      <c r="D86" s="116"/>
      <c r="E86" s="117"/>
      <c r="F86" s="163"/>
      <c r="G86" s="118" t="s">
        <v>370</v>
      </c>
      <c r="H86" s="229" t="s">
        <v>371</v>
      </c>
      <c r="I86" s="178"/>
      <c r="J86" s="179"/>
      <c r="K86" s="179"/>
      <c r="L86" s="180">
        <v>0</v>
      </c>
      <c r="M86" s="252"/>
      <c r="N86" s="266"/>
      <c r="O86" s="276"/>
      <c r="P86" s="125"/>
      <c r="Q86" s="181"/>
      <c r="R86" s="291" t="s">
        <v>157</v>
      </c>
      <c r="S86" s="300"/>
    </row>
    <row r="87" spans="3:19" x14ac:dyDescent="0.25">
      <c r="C87" s="377"/>
      <c r="D87" s="127"/>
      <c r="E87" s="117"/>
      <c r="F87" s="163"/>
      <c r="G87" s="118" t="s">
        <v>372</v>
      </c>
      <c r="H87" s="229" t="s">
        <v>373</v>
      </c>
      <c r="I87" s="178"/>
      <c r="J87" s="179"/>
      <c r="K87" s="179"/>
      <c r="L87" s="180">
        <v>0</v>
      </c>
      <c r="M87" s="252"/>
      <c r="N87" s="266"/>
      <c r="O87" s="276"/>
      <c r="P87" s="125"/>
      <c r="Q87" s="181"/>
      <c r="R87" s="291" t="s">
        <v>157</v>
      </c>
      <c r="S87" s="300"/>
    </row>
    <row r="88" spans="3:19" x14ac:dyDescent="0.25">
      <c r="C88" s="377"/>
      <c r="D88" s="116"/>
      <c r="E88" s="117"/>
      <c r="F88" s="163"/>
      <c r="G88" s="118" t="s">
        <v>374</v>
      </c>
      <c r="H88" s="229" t="s">
        <v>375</v>
      </c>
      <c r="I88" s="178">
        <v>66010</v>
      </c>
      <c r="J88" s="179">
        <v>52600</v>
      </c>
      <c r="K88" s="179">
        <v>2</v>
      </c>
      <c r="L88" s="180">
        <f t="shared" ref="L88:L89" si="17">(I88+J88)*K88</f>
        <v>237220</v>
      </c>
      <c r="M88" s="252" t="s">
        <v>134</v>
      </c>
      <c r="N88" s="266" t="s">
        <v>134</v>
      </c>
      <c r="O88" s="276" t="s">
        <v>134</v>
      </c>
      <c r="P88" s="125"/>
      <c r="Q88" s="181"/>
      <c r="R88" s="291"/>
      <c r="S88" s="300" t="s">
        <v>417</v>
      </c>
    </row>
    <row r="89" spans="3:19" x14ac:dyDescent="0.25">
      <c r="C89" s="377"/>
      <c r="D89" s="127"/>
      <c r="E89" s="117"/>
      <c r="F89" s="163"/>
      <c r="G89" s="118" t="s">
        <v>376</v>
      </c>
      <c r="H89" s="229" t="s">
        <v>377</v>
      </c>
      <c r="I89" s="178">
        <v>63820</v>
      </c>
      <c r="J89" s="179">
        <v>52600</v>
      </c>
      <c r="K89" s="179">
        <v>3</v>
      </c>
      <c r="L89" s="180">
        <f t="shared" si="17"/>
        <v>349260</v>
      </c>
      <c r="M89" s="252" t="s">
        <v>134</v>
      </c>
      <c r="N89" s="266" t="s">
        <v>134</v>
      </c>
      <c r="O89" s="276" t="s">
        <v>134</v>
      </c>
      <c r="P89" s="125"/>
      <c r="Q89" s="125" t="s">
        <v>134</v>
      </c>
      <c r="R89" s="291"/>
      <c r="S89" s="300" t="s">
        <v>417</v>
      </c>
    </row>
    <row r="90" spans="3:19" x14ac:dyDescent="0.25">
      <c r="C90" s="377"/>
      <c r="D90" s="116"/>
      <c r="E90" s="117"/>
      <c r="F90" s="163"/>
      <c r="G90" s="118" t="s">
        <v>378</v>
      </c>
      <c r="H90" s="229" t="s">
        <v>379</v>
      </c>
      <c r="I90" s="178"/>
      <c r="J90" s="179"/>
      <c r="K90" s="179"/>
      <c r="L90" s="180">
        <v>0</v>
      </c>
      <c r="M90" s="252"/>
      <c r="N90" s="266"/>
      <c r="O90" s="276"/>
      <c r="P90" s="125"/>
      <c r="Q90" s="181"/>
      <c r="R90" s="291" t="s">
        <v>157</v>
      </c>
      <c r="S90" s="300"/>
    </row>
    <row r="91" spans="3:19" x14ac:dyDescent="0.25">
      <c r="C91" s="378"/>
      <c r="D91" s="164"/>
      <c r="E91" s="148"/>
      <c r="F91" s="168"/>
      <c r="G91" s="149" t="s">
        <v>380</v>
      </c>
      <c r="H91" s="150" t="s">
        <v>381</v>
      </c>
      <c r="I91" s="151"/>
      <c r="J91" s="152"/>
      <c r="K91" s="152"/>
      <c r="L91" s="153">
        <v>0</v>
      </c>
      <c r="M91" s="254"/>
      <c r="N91" s="269"/>
      <c r="O91" s="279"/>
      <c r="P91" s="155"/>
      <c r="Q91" s="156"/>
      <c r="R91" s="293" t="s">
        <v>157</v>
      </c>
      <c r="S91" s="300"/>
    </row>
    <row r="92" spans="3:19" ht="21" x14ac:dyDescent="0.25">
      <c r="C92" s="205" t="s">
        <v>382</v>
      </c>
      <c r="D92" s="147">
        <v>41</v>
      </c>
      <c r="E92" s="206" t="s">
        <v>383</v>
      </c>
      <c r="F92" s="168" t="s">
        <v>384</v>
      </c>
      <c r="G92" s="138" t="s">
        <v>385</v>
      </c>
      <c r="H92" s="207" t="s">
        <v>386</v>
      </c>
      <c r="I92" s="173">
        <v>41520</v>
      </c>
      <c r="J92" s="174">
        <v>52600</v>
      </c>
      <c r="K92" s="174">
        <v>3</v>
      </c>
      <c r="L92" s="175">
        <f t="shared" ref="L92" si="18">(I92+J92)*K92</f>
        <v>282360</v>
      </c>
      <c r="M92" s="256"/>
      <c r="N92" s="271" t="s">
        <v>134</v>
      </c>
      <c r="O92" s="281" t="s">
        <v>134</v>
      </c>
      <c r="P92" s="167" t="s">
        <v>134</v>
      </c>
      <c r="Q92" s="168"/>
      <c r="R92" s="295" t="s">
        <v>134</v>
      </c>
      <c r="S92" s="300" t="s">
        <v>403</v>
      </c>
    </row>
    <row r="93" spans="3:19" ht="14.25" thickBot="1" x14ac:dyDescent="0.3">
      <c r="L93" s="232"/>
    </row>
    <row r="94" spans="3:19" ht="15" thickTop="1" thickBot="1" x14ac:dyDescent="0.3">
      <c r="F94" s="210" t="str">
        <f>"("&amp;COUNTA(F6:F92)-1&amp;")"</f>
        <v>(51)</v>
      </c>
      <c r="H94" s="210"/>
      <c r="I94" s="210"/>
      <c r="J94" s="210"/>
      <c r="K94" s="210"/>
      <c r="L94" s="211">
        <f>SUM(L6:L92)</f>
        <v>5297770</v>
      </c>
      <c r="M94" s="210" t="str">
        <f t="shared" ref="M94:R94" si="19">"("&amp;COUNTA(M6:M92)&amp;")"</f>
        <v>(44)</v>
      </c>
      <c r="N94" s="210" t="str">
        <f t="shared" si="19"/>
        <v>(50)</v>
      </c>
      <c r="O94" s="210" t="str">
        <f t="shared" ref="O94:Q94" si="20">"("&amp;COUNTA(O6:O92)&amp;")"</f>
        <v>(50)</v>
      </c>
      <c r="P94" s="210" t="str">
        <f t="shared" si="20"/>
        <v>(9)</v>
      </c>
      <c r="Q94" s="210" t="str">
        <f t="shared" si="20"/>
        <v>(2)</v>
      </c>
      <c r="R94" s="210" t="str">
        <f t="shared" si="19"/>
        <v>(37)</v>
      </c>
    </row>
    <row r="95" spans="3:19" ht="14.25" thickTop="1" x14ac:dyDescent="0.25">
      <c r="F95" s="210"/>
      <c r="H95" s="210"/>
      <c r="I95" s="210"/>
      <c r="J95" s="210"/>
      <c r="K95" s="210"/>
      <c r="L95" s="210"/>
      <c r="M95" s="210"/>
      <c r="N95" s="210"/>
      <c r="O95" s="210"/>
      <c r="P95" s="210"/>
      <c r="Q95" s="208"/>
      <c r="R95" s="210"/>
    </row>
    <row r="96" spans="3:19" x14ac:dyDescent="0.25">
      <c r="C96" s="86" t="s">
        <v>387</v>
      </c>
      <c r="D96" s="87"/>
      <c r="G96" s="87"/>
    </row>
    <row r="97" spans="3:3" x14ac:dyDescent="0.25">
      <c r="C97" s="86" t="s">
        <v>388</v>
      </c>
    </row>
  </sheetData>
  <mergeCells count="48">
    <mergeCell ref="N56:N57"/>
    <mergeCell ref="O56:O57"/>
    <mergeCell ref="M56:M57"/>
    <mergeCell ref="P56:P57"/>
    <mergeCell ref="R56:R57"/>
    <mergeCell ref="S56:S57"/>
    <mergeCell ref="Q56:Q57"/>
    <mergeCell ref="R40:R41"/>
    <mergeCell ref="S40:S41"/>
    <mergeCell ref="C6:C24"/>
    <mergeCell ref="F9:F10"/>
    <mergeCell ref="G9:G10"/>
    <mergeCell ref="H9:H10"/>
    <mergeCell ref="F22:F24"/>
    <mergeCell ref="F19:F20"/>
    <mergeCell ref="F15:F17"/>
    <mergeCell ref="N9:N10"/>
    <mergeCell ref="O38:O39"/>
    <mergeCell ref="Q38:Q39"/>
    <mergeCell ref="S38:S39"/>
    <mergeCell ref="M38:M39"/>
    <mergeCell ref="N38:N39"/>
    <mergeCell ref="S9:S10"/>
    <mergeCell ref="M9:M10"/>
    <mergeCell ref="R9:R10"/>
    <mergeCell ref="R38:R39"/>
    <mergeCell ref="Q40:Q41"/>
    <mergeCell ref="P9:P10"/>
    <mergeCell ref="P38:P39"/>
    <mergeCell ref="P40:P41"/>
    <mergeCell ref="O9:O10"/>
    <mergeCell ref="Q9:Q10"/>
    <mergeCell ref="M40:M41"/>
    <mergeCell ref="O40:O41"/>
    <mergeCell ref="C72:C80"/>
    <mergeCell ref="C81:C91"/>
    <mergeCell ref="F56:F57"/>
    <mergeCell ref="G56:G57"/>
    <mergeCell ref="H56:H57"/>
    <mergeCell ref="C25:C71"/>
    <mergeCell ref="F38:F39"/>
    <mergeCell ref="H38:H39"/>
    <mergeCell ref="F40:F41"/>
    <mergeCell ref="H40:H41"/>
    <mergeCell ref="N40:N41"/>
    <mergeCell ref="I56:I57"/>
    <mergeCell ref="K56:K57"/>
    <mergeCell ref="L56:L57"/>
  </mergeCells>
  <phoneticPr fontId="2"/>
  <dataValidations count="2">
    <dataValidation type="list" allowBlank="1" showInputMessage="1" showErrorMessage="1" sqref="Q89 Q67 M42:M56 M58:M92 M40:P40 M11:P38 M6:P9 N58:N92 N42:N56 O58:O92 O42:O56 P42:P56 P58:P92" xr:uid="{00000000-0002-0000-0600-000000000000}">
      <formula1>"○"</formula1>
    </dataValidation>
    <dataValidation type="list" allowBlank="1" showInputMessage="1" showErrorMessage="1" sqref="R6:R9 R11:R38 R40 R42:R56 R58:R92" xr:uid="{00000000-0002-0000-0600-000001000000}">
      <formula1>"◎,○,△,▽,□"</formula1>
    </dataValidation>
  </dataValidations>
  <pageMargins left="0.51181102362204722" right="0.51181102362204722" top="0.74803149606299213" bottom="0.74803149606299213" header="0.31496062992125984" footer="0.3149606299212598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1B7726319C2E4099299FCBD7A7201A" ma:contentTypeVersion="12" ma:contentTypeDescription="新しいドキュメントを作成します。" ma:contentTypeScope="" ma:versionID="07679cc46a03b41a58a1fc9ba5a29817">
  <xsd:schema xmlns:xsd="http://www.w3.org/2001/XMLSchema" xmlns:xs="http://www.w3.org/2001/XMLSchema" xmlns:p="http://schemas.microsoft.com/office/2006/metadata/properties" xmlns:ns2="06bdfc43-cb56-4cee-bca2-45a1c5b5d14d" xmlns:ns3="2b40a947-b932-4f29-b160-b5c879b90f4c" targetNamespace="http://schemas.microsoft.com/office/2006/metadata/properties" ma:root="true" ma:fieldsID="ffe6dfd910e02cd25e2a209b5837a130" ns2:_="" ns3:_="">
    <xsd:import namespace="06bdfc43-cb56-4cee-bca2-45a1c5b5d14d"/>
    <xsd:import namespace="2b40a947-b932-4f29-b160-b5c879b90f4c"/>
    <xsd:element name="properties">
      <xsd:complexType>
        <xsd:sequence>
          <xsd:element name="documentManagement">
            <xsd:complexType>
              <xsd:all>
                <xsd:element ref="ns2:MediaServiceMetadata" minOccurs="0"/>
                <xsd:element ref="ns2:MediaServiceSearchProperties" minOccurs="0"/>
                <xsd:element ref="ns2:MediaServiceObjectDetectorVersions"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dfc43-cb56-4cee-bca2-45a1c5b5d1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SearchProperties" ma:index="9" nillable="true" ma:displayName="MediaServiceSearchProperties" ma:hidden="true" ma:internalName="MediaServiceSearchProperties"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26e373b0-f815-407f-b095-d5249922ca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40a947-b932-4f29-b160-b5c879b90f4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4c47b88-682b-4612-a34a-2cd168d15e78}" ma:internalName="TaxCatchAll" ma:showField="CatchAllData" ma:web="2b40a947-b932-4f29-b160-b5c879b90f4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4337AE-77B1-49C4-A49A-B792D3B8B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dfc43-cb56-4cee-bca2-45a1c5b5d14d"/>
    <ds:schemaRef ds:uri="2b40a947-b932-4f29-b160-b5c879b90f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12F47E-F1F8-4CE3-BD00-A69316A994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見積書(記入用）</vt:lpstr>
      <vt:lpstr>見積書（例）</vt:lpstr>
      <vt:lpstr>見積書（案）</vt:lpstr>
      <vt:lpstr>調査票</vt:lpstr>
      <vt:lpstr>歌　文学</vt:lpstr>
      <vt:lpstr>方言テキスト</vt:lpstr>
      <vt:lpstr>自然談話</vt:lpstr>
      <vt:lpstr>別紙_旅費内訳(調査票、歌教材、談話、テキスト</vt:lpstr>
      <vt:lpstr>'見積書（案）'!Print_Area</vt:lpstr>
      <vt:lpstr>'見積書(記入用）'!Print_Area</vt:lpstr>
      <vt:lpstr>'見積書（例）'!Print_Area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宮平　秀悟</dc:creator>
  <cp:keywords/>
  <dc:description/>
  <cp:lastModifiedBy>宇榮原　健太(研究推進課)</cp:lastModifiedBy>
  <cp:revision/>
  <dcterms:created xsi:type="dcterms:W3CDTF">2022-05-06T13:47:06Z</dcterms:created>
  <dcterms:modified xsi:type="dcterms:W3CDTF">2024-02-29T07:13:49Z</dcterms:modified>
  <cp:category/>
  <cp:contentStatus/>
</cp:coreProperties>
</file>